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6.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7.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040" windowHeight="8445" tabRatio="599" firstSheet="14" activeTab="31"/>
  </bookViews>
  <sheets>
    <sheet name="Cover" sheetId="1" r:id="rId1"/>
    <sheet name="總表" sheetId="2" r:id="rId2"/>
    <sheet name="1" sheetId="3" r:id="rId3"/>
    <sheet name="2" sheetId="4" r:id="rId4"/>
    <sheet name="3" sheetId="5" r:id="rId5"/>
    <sheet name="4" sheetId="6" r:id="rId6"/>
    <sheet name="5" sheetId="7" r:id="rId7"/>
    <sheet name="6" sheetId="8" r:id="rId8"/>
    <sheet name="7" sheetId="9" r:id="rId9"/>
    <sheet name="8" sheetId="10" r:id="rId10"/>
    <sheet name="9-10" sheetId="11" r:id="rId11"/>
    <sheet name="11" sheetId="12" r:id="rId12"/>
    <sheet name="12a" sheetId="13" r:id="rId13"/>
    <sheet name="12b" sheetId="14" r:id="rId14"/>
    <sheet name="13" sheetId="15" r:id="rId15"/>
    <sheet name="14" sheetId="16" r:id="rId16"/>
    <sheet name="1 (2)" sheetId="17" r:id="rId17"/>
    <sheet name="1(3)" sheetId="18" r:id="rId18"/>
    <sheet name="1(4)" sheetId="19" r:id="rId19"/>
    <sheet name="2 (2)" sheetId="20" r:id="rId20"/>
    <sheet name="3 (2)" sheetId="21" r:id="rId21"/>
    <sheet name="4 (2)" sheetId="22" r:id="rId22"/>
    <sheet name="5 (2)" sheetId="23" r:id="rId23"/>
    <sheet name="6 (2)" sheetId="24" r:id="rId24"/>
    <sheet name="7 (2)" sheetId="25" r:id="rId25"/>
    <sheet name="MammoRep" sheetId="26" r:id="rId26"/>
    <sheet name="one" sheetId="27" r:id="rId27"/>
    <sheet name="two" sheetId="28" r:id="rId28"/>
    <sheet name="three" sheetId="29" r:id="rId29"/>
    <sheet name="four" sheetId="30" r:id="rId30"/>
    <sheet name="five" sheetId="31" r:id="rId31"/>
    <sheet name="six" sheetId="32" r:id="rId32"/>
  </sheets>
  <definedNames>
    <definedName name="_xlnm.Print_Area" localSheetId="13">'12b'!$A$1:$H$60</definedName>
    <definedName name="_xlnm.Print_Area" localSheetId="5">'4'!$A$1:$I$75</definedName>
    <definedName name="_xlnm.Print_Area" localSheetId="24">'7 (2)'!$A$1:$I$75</definedName>
  </definedNames>
  <calcPr fullCalcOnLoad="1"/>
</workbook>
</file>

<file path=xl/sharedStrings.xml><?xml version="1.0" encoding="utf-8"?>
<sst xmlns="http://schemas.openxmlformats.org/spreadsheetml/2006/main" count="1262" uniqueCount="582">
  <si>
    <t>異常</t>
  </si>
  <si>
    <t>靶/濾片組合</t>
  </si>
  <si>
    <t>mAs</t>
  </si>
  <si>
    <t>SNR</t>
  </si>
  <si>
    <r>
      <t>劑量</t>
    </r>
    <r>
      <rPr>
        <sz val="12"/>
        <rFont val="Arial Unicode MS"/>
        <family val="1"/>
      </rPr>
      <t>(mGy)</t>
    </r>
  </si>
  <si>
    <t>CNR</t>
  </si>
  <si>
    <t>平均值</t>
  </si>
  <si>
    <t>數值</t>
  </si>
  <si>
    <t>標準值</t>
  </si>
  <si>
    <t>正常</t>
  </si>
  <si>
    <t>≦ 5%</t>
  </si>
  <si>
    <t>≦ 15%</t>
  </si>
  <si>
    <t>備註:</t>
  </si>
  <si>
    <t>西門子數位乳房攝影X光機品保實施紀錄</t>
  </si>
  <si>
    <t>醫院名稱</t>
  </si>
  <si>
    <t xml:space="preserve"> </t>
  </si>
  <si>
    <t>系統名稱</t>
  </si>
  <si>
    <t>系統序號</t>
  </si>
  <si>
    <t>機器位置</t>
  </si>
  <si>
    <t>工作類別</t>
  </si>
  <si>
    <t>執行人員</t>
  </si>
  <si>
    <t>執行時間</t>
  </si>
  <si>
    <t>備    註</t>
  </si>
  <si>
    <t>異常</t>
  </si>
  <si>
    <t>W/Rh</t>
  </si>
  <si>
    <t>備註:</t>
  </si>
  <si>
    <t>標準值</t>
  </si>
  <si>
    <t>正常</t>
  </si>
  <si>
    <t>Target/Filter</t>
  </si>
  <si>
    <t>mAs</t>
  </si>
  <si>
    <t>最大解析度</t>
  </si>
  <si>
    <t xml:space="preserve">  ≧6 lp/mm</t>
  </si>
  <si>
    <t>ROI 2</t>
  </si>
  <si>
    <t>ROI 3</t>
  </si>
  <si>
    <t>ROI 4</t>
  </si>
  <si>
    <t>ROI 5</t>
  </si>
  <si>
    <t>ROI 1</t>
  </si>
  <si>
    <r>
      <t xml:space="preserve">1. </t>
    </r>
    <r>
      <rPr>
        <sz val="12"/>
        <rFont val="標楷體"/>
        <family val="4"/>
      </rPr>
      <t>控制面板的電源燈號</t>
    </r>
  </si>
  <si>
    <r>
      <t>2.</t>
    </r>
    <r>
      <rPr>
        <sz val="12"/>
        <rFont val="標楷體"/>
        <family val="4"/>
      </rPr>
      <t>系統接近地板自動停止</t>
    </r>
  </si>
  <si>
    <r>
      <t xml:space="preserve">3. </t>
    </r>
    <r>
      <rPr>
        <sz val="12"/>
        <rFont val="標楷體"/>
        <family val="4"/>
      </rPr>
      <t>機械動作功能是否順暢</t>
    </r>
  </si>
  <si>
    <r>
      <t xml:space="preserve">4. </t>
    </r>
    <r>
      <rPr>
        <sz val="12"/>
        <rFont val="標楷體"/>
        <family val="4"/>
      </rPr>
      <t>最低至最高位置移動</t>
    </r>
  </si>
  <si>
    <r>
      <t xml:space="preserve">5. </t>
    </r>
    <r>
      <rPr>
        <sz val="12"/>
        <rFont val="標楷體"/>
        <family val="4"/>
      </rPr>
      <t>腳踏板功能</t>
    </r>
  </si>
  <si>
    <r>
      <t xml:space="preserve">6. </t>
    </r>
    <r>
      <rPr>
        <sz val="12"/>
        <rFont val="標楷體"/>
        <family val="4"/>
      </rPr>
      <t>壓迫壓力大於</t>
    </r>
    <r>
      <rPr>
        <sz val="12"/>
        <rFont val="Arial"/>
        <family val="2"/>
      </rPr>
      <t>30N</t>
    </r>
    <r>
      <rPr>
        <sz val="12"/>
        <rFont val="標楷體"/>
        <family val="4"/>
      </rPr>
      <t>時，旋轉及上下動作停止</t>
    </r>
  </si>
  <si>
    <r>
      <t xml:space="preserve">7. </t>
    </r>
    <r>
      <rPr>
        <sz val="12"/>
        <rFont val="標楷體"/>
        <family val="4"/>
      </rPr>
      <t>緊急停止按鈕功能</t>
    </r>
  </si>
  <si>
    <r>
      <t>8. Grid In/Out</t>
    </r>
    <r>
      <rPr>
        <sz val="12"/>
        <rFont val="標楷體"/>
        <family val="4"/>
      </rPr>
      <t>功能</t>
    </r>
  </si>
  <si>
    <r>
      <t xml:space="preserve">9. </t>
    </r>
    <r>
      <rPr>
        <sz val="12"/>
        <rFont val="標楷體"/>
        <family val="4"/>
      </rPr>
      <t>壓迫板及</t>
    </r>
    <r>
      <rPr>
        <sz val="12"/>
        <rFont val="Arial"/>
        <family val="2"/>
      </rPr>
      <t>Object Table</t>
    </r>
    <r>
      <rPr>
        <sz val="12"/>
        <rFont val="標楷體"/>
        <family val="4"/>
      </rPr>
      <t>有無銳利邊或細縫處</t>
    </r>
  </si>
  <si>
    <r>
      <t xml:space="preserve">10. </t>
    </r>
    <r>
      <rPr>
        <sz val="12"/>
        <rFont val="標楷體"/>
        <family val="4"/>
      </rPr>
      <t>輻射安全或屏蔽</t>
    </r>
  </si>
  <si>
    <r>
      <t xml:space="preserve">11. </t>
    </r>
    <r>
      <rPr>
        <sz val="12"/>
        <rFont val="標楷體"/>
        <family val="4"/>
      </rPr>
      <t>壓迫板手動下壓及手動上升功能</t>
    </r>
  </si>
  <si>
    <r>
      <t xml:space="preserve">13. </t>
    </r>
    <r>
      <rPr>
        <sz val="12"/>
        <rFont val="標楷體"/>
        <family val="4"/>
      </rPr>
      <t>控制面板上的壓迫板上升鍵功能</t>
    </r>
  </si>
  <si>
    <r>
      <t xml:space="preserve">14. </t>
    </r>
    <r>
      <rPr>
        <sz val="12"/>
        <rFont val="標楷體"/>
        <family val="4"/>
      </rPr>
      <t>緊急解除壓迫功能</t>
    </r>
  </si>
  <si>
    <r>
      <t>方形</t>
    </r>
    <r>
      <rPr>
        <sz val="12"/>
        <rFont val="Arial"/>
        <family val="2"/>
      </rPr>
      <t>95%</t>
    </r>
    <r>
      <rPr>
        <sz val="12"/>
        <rFont val="標楷體"/>
        <family val="4"/>
      </rPr>
      <t>灰階可以辨識</t>
    </r>
  </si>
  <si>
    <r>
      <t>黑</t>
    </r>
    <r>
      <rPr>
        <sz val="12"/>
        <rFont val="Arial"/>
        <family val="2"/>
      </rPr>
      <t>/</t>
    </r>
    <r>
      <rPr>
        <sz val="12"/>
        <rFont val="標楷體"/>
        <family val="4"/>
      </rPr>
      <t>白對比條紋可以辨識</t>
    </r>
  </si>
  <si>
    <r>
      <t>雜訊條紋</t>
    </r>
    <r>
      <rPr>
        <sz val="12"/>
        <rFont val="Arial"/>
        <family val="2"/>
      </rPr>
      <t>(</t>
    </r>
    <r>
      <rPr>
        <sz val="12"/>
        <rFont val="標楷體"/>
        <family val="4"/>
      </rPr>
      <t>正常</t>
    </r>
    <r>
      <rPr>
        <sz val="12"/>
        <rFont val="Arial"/>
        <family val="2"/>
      </rPr>
      <t>:</t>
    </r>
    <r>
      <rPr>
        <sz val="12"/>
        <rFont val="標楷體"/>
        <family val="4"/>
      </rPr>
      <t>沒有</t>
    </r>
    <r>
      <rPr>
        <sz val="12"/>
        <rFont val="Arial"/>
        <family val="2"/>
      </rPr>
      <t>V)</t>
    </r>
  </si>
  <si>
    <r>
      <t>閃爍</t>
    </r>
    <r>
      <rPr>
        <sz val="12"/>
        <rFont val="Arial"/>
        <family val="2"/>
      </rPr>
      <t>(</t>
    </r>
    <r>
      <rPr>
        <sz val="12"/>
        <rFont val="標楷體"/>
        <family val="4"/>
      </rPr>
      <t>正常</t>
    </r>
    <r>
      <rPr>
        <sz val="12"/>
        <rFont val="Arial"/>
        <family val="2"/>
      </rPr>
      <t>:</t>
    </r>
    <r>
      <rPr>
        <sz val="12"/>
        <rFont val="標楷體"/>
        <family val="4"/>
      </rPr>
      <t>沒有</t>
    </r>
    <r>
      <rPr>
        <sz val="12"/>
        <rFont val="Arial"/>
        <family val="2"/>
      </rPr>
      <t>V)</t>
    </r>
  </si>
  <si>
    <r>
      <t>陰影</t>
    </r>
    <r>
      <rPr>
        <sz val="12"/>
        <rFont val="Arial"/>
        <family val="2"/>
      </rPr>
      <t>(</t>
    </r>
    <r>
      <rPr>
        <sz val="12"/>
        <rFont val="標楷體"/>
        <family val="4"/>
      </rPr>
      <t>正常</t>
    </r>
    <r>
      <rPr>
        <sz val="12"/>
        <rFont val="Arial"/>
        <family val="2"/>
      </rPr>
      <t>:</t>
    </r>
    <r>
      <rPr>
        <sz val="12"/>
        <rFont val="標楷體"/>
        <family val="4"/>
      </rPr>
      <t>沒有</t>
    </r>
    <r>
      <rPr>
        <sz val="12"/>
        <rFont val="Arial"/>
        <family val="2"/>
      </rPr>
      <t>V)</t>
    </r>
  </si>
  <si>
    <t>18 x 24 cm (low)</t>
  </si>
  <si>
    <t>24 x 30 cm (low)</t>
  </si>
  <si>
    <t>18 x 24 cm (high/flex)</t>
  </si>
  <si>
    <t>24 x 30 cm (high/flex)</t>
  </si>
  <si>
    <t>Magnification</t>
  </si>
  <si>
    <t>Magnification Spot</t>
  </si>
  <si>
    <t>18x24 cm Spot Plus</t>
  </si>
  <si>
    <t>Axilla</t>
  </si>
  <si>
    <t>Spot</t>
  </si>
  <si>
    <t xml:space="preserve">Opdose: </t>
  </si>
  <si>
    <t xml:space="preserve">AEC: </t>
  </si>
  <si>
    <t xml:space="preserve">Manual: </t>
  </si>
  <si>
    <t>kVp</t>
  </si>
  <si>
    <t>Yes</t>
  </si>
  <si>
    <t>No</t>
  </si>
  <si>
    <r>
      <t>1.</t>
    </r>
    <r>
      <rPr>
        <sz val="12"/>
        <rFont val="標楷體"/>
        <family val="4"/>
      </rPr>
      <t xml:space="preserve"> 列出臨床常用的壓迫板</t>
    </r>
  </si>
  <si>
    <t>壓迫板型式</t>
  </si>
  <si>
    <t>壓迫板號碼</t>
  </si>
  <si>
    <r>
      <t>2.</t>
    </r>
    <r>
      <rPr>
        <sz val="12"/>
        <rFont val="標楷體"/>
        <family val="4"/>
      </rPr>
      <t xml:space="preserve"> 選擇臨床常用的照相技術</t>
    </r>
  </si>
  <si>
    <t>靶極</t>
  </si>
  <si>
    <t>濾片</t>
  </si>
  <si>
    <t>A = VSF - VLF (cm)</t>
  </si>
  <si>
    <t>Chest wall
edge (pos. 1)</t>
  </si>
  <si>
    <t>Right edge
(pos. 2)</t>
  </si>
  <si>
    <t>Nipple-side edge
(pos. 3)</t>
  </si>
  <si>
    <t>Left edge
(pos. 4)</t>
  </si>
  <si>
    <t>W/Rh</t>
  </si>
  <si>
    <t>Sum of absolute values
right and left</t>
  </si>
  <si>
    <t>Sum of absolute values
nipple and chest</t>
  </si>
  <si>
    <r>
      <t>大焦點使用</t>
    </r>
    <r>
      <rPr>
        <sz val="12"/>
        <rFont val="Arial"/>
        <family val="2"/>
      </rPr>
      <t>DXR</t>
    </r>
    <r>
      <rPr>
        <sz val="12"/>
        <rFont val="標楷體"/>
        <family val="4"/>
      </rPr>
      <t>準直儀測量</t>
    </r>
  </si>
  <si>
    <r>
      <t>A=X</t>
    </r>
    <r>
      <rPr>
        <sz val="12"/>
        <rFont val="標楷體"/>
        <family val="4"/>
      </rPr>
      <t>光照野與準直儀光照野的差距</t>
    </r>
  </si>
  <si>
    <t xml:space="preserve">kVp: </t>
  </si>
  <si>
    <t xml:space="preserve">mAs: </t>
  </si>
  <si>
    <t>Pass/Fail</t>
  </si>
  <si>
    <t>mAs</t>
  </si>
  <si>
    <t xml:space="preserve">HVL (mm Al): </t>
  </si>
  <si>
    <t xml:space="preserve">g-factor: </t>
  </si>
  <si>
    <t xml:space="preserve">c-factor: </t>
  </si>
  <si>
    <t xml:space="preserve">s-factor: </t>
  </si>
  <si>
    <t>MGD (mGy)</t>
  </si>
  <si>
    <t>(mGy)</t>
  </si>
  <si>
    <t>D=Kgcs</t>
  </si>
  <si>
    <t>g-factor</t>
  </si>
  <si>
    <t>c-factor</t>
  </si>
  <si>
    <t>s-factor</t>
  </si>
  <si>
    <t>mAs = 50</t>
  </si>
  <si>
    <t>kVp:</t>
  </si>
  <si>
    <t>mm Al</t>
  </si>
  <si>
    <t>No Aluminum, E(0a):</t>
  </si>
  <si>
    <t>Al Thickness (mm Al)   Ea:</t>
  </si>
  <si>
    <t>Al Thickness (mm Al)   Eb:</t>
  </si>
  <si>
    <t>No Aluminum, E(0b):</t>
  </si>
  <si>
    <t>Average E(0):</t>
  </si>
  <si>
    <t xml:space="preserve"> E(0)/2:</t>
  </si>
  <si>
    <t>mGy</t>
  </si>
  <si>
    <t>time (s)</t>
  </si>
  <si>
    <t>靶/濾片組合</t>
  </si>
  <si>
    <r>
      <t>半值層</t>
    </r>
    <r>
      <rPr>
        <sz val="12"/>
        <rFont val="Arial"/>
        <family val="2"/>
      </rPr>
      <t xml:space="preserve"> (mm Al):</t>
    </r>
  </si>
  <si>
    <t>第一次與最後一次偏差值</t>
  </si>
  <si>
    <t>輻射輸出劑量率</t>
  </si>
  <si>
    <t>26KV</t>
  </si>
  <si>
    <t>28KV</t>
  </si>
  <si>
    <t>30KV</t>
  </si>
  <si>
    <t>32KV</t>
  </si>
  <si>
    <t>34KV</t>
  </si>
  <si>
    <r>
      <t>備註</t>
    </r>
    <r>
      <rPr>
        <sz val="12"/>
        <rFont val="Arial"/>
        <family val="2"/>
      </rPr>
      <t>:</t>
    </r>
  </si>
  <si>
    <r>
      <t>AEC</t>
    </r>
    <r>
      <rPr>
        <sz val="12"/>
        <rFont val="標楷體"/>
        <family val="4"/>
      </rPr>
      <t>自動終止照相</t>
    </r>
  </si>
  <si>
    <t>是否有提示訊息</t>
  </si>
  <si>
    <t>正常</t>
  </si>
  <si>
    <t>異常</t>
  </si>
  <si>
    <t>厚度</t>
  </si>
  <si>
    <t>mAs</t>
  </si>
  <si>
    <r>
      <t>AEC</t>
    </r>
    <r>
      <rPr>
        <sz val="12"/>
        <rFont val="標楷體"/>
        <family val="4"/>
      </rPr>
      <t>位置是否正確</t>
    </r>
  </si>
  <si>
    <t>20mm</t>
  </si>
  <si>
    <r>
      <t>Mean</t>
    </r>
    <r>
      <rPr>
        <sz val="12"/>
        <rFont val="標楷體"/>
        <family val="4"/>
      </rPr>
      <t>變異係數</t>
    </r>
  </si>
  <si>
    <t>備註:</t>
  </si>
  <si>
    <t>40mm</t>
  </si>
  <si>
    <t>60mm</t>
  </si>
  <si>
    <r>
      <t>偏差值</t>
    </r>
    <r>
      <rPr>
        <b/>
        <sz val="12"/>
        <rFont val="Arial"/>
        <family val="2"/>
      </rPr>
      <t>&lt;=2%</t>
    </r>
  </si>
  <si>
    <t>| Apos1 | +
| Apos3 | (mm)</t>
  </si>
  <si>
    <t>| Bpos2 | + 
| Bpos4 | (mm)</t>
  </si>
  <si>
    <t>| Bpos1 | + 
| Bpos3 | (mm)</t>
  </si>
  <si>
    <t>| Apos2 | + 
| Apos4 | (mm)</t>
  </si>
  <si>
    <t>假體影像品質</t>
  </si>
  <si>
    <t>數值</t>
  </si>
  <si>
    <t>標準值</t>
  </si>
  <si>
    <t>纖維條</t>
  </si>
  <si>
    <t>鈣化群</t>
  </si>
  <si>
    <t>腫塊</t>
  </si>
  <si>
    <r>
      <t>如果兩項測試皆通過，假體影像</t>
    </r>
    <r>
      <rPr>
        <sz val="12"/>
        <rFont val="Arial"/>
        <family val="2"/>
      </rPr>
      <t>4</t>
    </r>
    <r>
      <rPr>
        <sz val="12"/>
        <rFont val="標楷體"/>
        <family val="4"/>
      </rPr>
      <t>條纖維、</t>
    </r>
    <r>
      <rPr>
        <sz val="12"/>
        <rFont val="Arial"/>
        <family val="2"/>
      </rPr>
      <t>3</t>
    </r>
    <r>
      <rPr>
        <sz val="12"/>
        <rFont val="標楷體"/>
        <family val="4"/>
      </rPr>
      <t>個鈣化群和</t>
    </r>
    <r>
      <rPr>
        <sz val="12"/>
        <rFont val="Arial"/>
        <family val="2"/>
      </rPr>
      <t>3</t>
    </r>
    <r>
      <rPr>
        <sz val="12"/>
        <rFont val="標楷體"/>
        <family val="4"/>
      </rPr>
      <t>個腫塊即可接受</t>
    </r>
  </si>
  <si>
    <r>
      <t>靶</t>
    </r>
    <r>
      <rPr>
        <sz val="12"/>
        <rFont val="Arial"/>
        <family val="2"/>
      </rPr>
      <t>/</t>
    </r>
    <r>
      <rPr>
        <sz val="12"/>
        <rFont val="標楷體"/>
        <family val="4"/>
      </rPr>
      <t>濾片</t>
    </r>
  </si>
  <si>
    <t>正常
(無假影)</t>
  </si>
  <si>
    <t>異常</t>
  </si>
  <si>
    <t>W/Rh</t>
  </si>
  <si>
    <t>備註:</t>
  </si>
  <si>
    <r>
      <t xml:space="preserve">2. </t>
    </r>
    <r>
      <rPr>
        <b/>
        <sz val="18"/>
        <rFont val="標楷體"/>
        <family val="4"/>
      </rPr>
      <t>假影評估</t>
    </r>
  </si>
  <si>
    <t>標準差</t>
  </si>
  <si>
    <t>變異係數</t>
  </si>
  <si>
    <t>相對平均值偏移量</t>
  </si>
  <si>
    <t>相對平均值偏移量</t>
  </si>
  <si>
    <r>
      <t>註</t>
    </r>
    <r>
      <rPr>
        <sz val="12"/>
        <rFont val="Arial"/>
        <family val="2"/>
      </rPr>
      <t xml:space="preserve">: </t>
    </r>
    <r>
      <rPr>
        <sz val="12"/>
        <rFont val="標楷體"/>
        <family val="4"/>
      </rPr>
      <t>最大相對平均值偏移比例≦</t>
    </r>
    <r>
      <rPr>
        <sz val="12"/>
        <rFont val="Arial"/>
        <family val="2"/>
      </rPr>
      <t>7%</t>
    </r>
  </si>
  <si>
    <t>靶/濾片</t>
  </si>
  <si>
    <t>Focus</t>
  </si>
  <si>
    <t>平均乳腺劑量</t>
  </si>
  <si>
    <t>Dose = K*g*c*s</t>
  </si>
  <si>
    <r>
      <t>≤</t>
    </r>
    <r>
      <rPr>
        <sz val="12"/>
        <rFont val="Arial"/>
        <family val="2"/>
      </rPr>
      <t>2mGy</t>
    </r>
  </si>
  <si>
    <r>
      <t>≤</t>
    </r>
    <r>
      <rPr>
        <sz val="12"/>
        <rFont val="Arial"/>
        <family val="2"/>
      </rPr>
      <t>3mGy</t>
    </r>
  </si>
  <si>
    <t>e</t>
  </si>
  <si>
    <r>
      <t>(</t>
    </r>
    <r>
      <rPr>
        <sz val="12"/>
        <rFont val="標楷體"/>
        <family val="4"/>
      </rPr>
      <t>硬幣直徑）</t>
    </r>
  </si>
  <si>
    <t>a = f - e</t>
  </si>
  <si>
    <r>
      <t>(X</t>
    </r>
    <r>
      <rPr>
        <sz val="12"/>
        <rFont val="標楷體"/>
        <family val="4"/>
      </rPr>
      <t>光照野與準直儀光照野的差距）</t>
    </r>
  </si>
  <si>
    <t>b = f - g</t>
  </si>
  <si>
    <t>e - x</t>
  </si>
  <si>
    <r>
      <t>(Detector</t>
    </r>
    <r>
      <rPr>
        <sz val="12"/>
        <rFont val="標楷體"/>
        <family val="4"/>
      </rPr>
      <t>的Ｘ光無感區域）</t>
    </r>
  </si>
  <si>
    <t>e - y</t>
  </si>
  <si>
    <r>
      <t>(</t>
    </r>
    <r>
      <rPr>
        <sz val="12"/>
        <rFont val="標楷體"/>
        <family val="4"/>
      </rPr>
      <t>壓迫板胸壁側距</t>
    </r>
    <r>
      <rPr>
        <sz val="12"/>
        <rFont val="Arial"/>
        <family val="2"/>
      </rPr>
      <t>Detector</t>
    </r>
    <r>
      <rPr>
        <sz val="12"/>
        <rFont val="標楷體"/>
        <family val="4"/>
      </rPr>
      <t>有感區域的差距）</t>
    </r>
  </si>
  <si>
    <t>e =</t>
  </si>
  <si>
    <t>mm</t>
  </si>
  <si>
    <t>胸壁組織無感區域</t>
  </si>
  <si>
    <t>x</t>
  </si>
  <si>
    <t>|e - x|</t>
  </si>
  <si>
    <t>標準值</t>
  </si>
  <si>
    <t>正常</t>
  </si>
  <si>
    <t>≦ 5.0mm</t>
  </si>
  <si>
    <t>f</t>
  </si>
  <si>
    <t>(mm)</t>
  </si>
  <si>
    <t>|a|</t>
  </si>
  <si>
    <t>g</t>
  </si>
  <si>
    <t>|b|</t>
  </si>
  <si>
    <t>W/Rh</t>
  </si>
  <si>
    <r>
      <t>X</t>
    </r>
    <r>
      <rPr>
        <sz val="12"/>
        <rFont val="標楷體"/>
        <family val="4"/>
      </rPr>
      <t>光照野與準直儀光照野的差距</t>
    </r>
  </si>
  <si>
    <t>對側差值總合</t>
  </si>
  <si>
    <r>
      <t>W</t>
    </r>
    <r>
      <rPr>
        <sz val="12"/>
        <rFont val="標楷體"/>
        <family val="4"/>
      </rPr>
      <t>靶</t>
    </r>
  </si>
  <si>
    <t>|aR| + |aL|</t>
  </si>
  <si>
    <t>≦13mm</t>
  </si>
  <si>
    <t>|aN| + |aC|</t>
  </si>
  <si>
    <t>|bR| + |bL|</t>
  </si>
  <si>
    <t>|bN| + |bC|</t>
  </si>
  <si>
    <r>
      <t>壓迫板胸壁側距</t>
    </r>
    <r>
      <rPr>
        <sz val="12"/>
        <rFont val="Arial Unicode MS"/>
        <family val="1"/>
      </rPr>
      <t>Detector</t>
    </r>
    <r>
      <rPr>
        <sz val="12"/>
        <rFont val="標楷體"/>
        <family val="4"/>
      </rPr>
      <t>有感區域的差距</t>
    </r>
  </si>
  <si>
    <t>壓迫板邊緣影像</t>
  </si>
  <si>
    <t>壓迫板名稱</t>
  </si>
  <si>
    <t>y</t>
  </si>
  <si>
    <t>｜e - y |</t>
  </si>
  <si>
    <t>(無)正常</t>
  </si>
  <si>
    <t>異常</t>
  </si>
  <si>
    <t>≦ 6.5mm</t>
  </si>
  <si>
    <r>
      <t>W</t>
    </r>
    <r>
      <rPr>
        <b/>
        <sz val="12"/>
        <rFont val="標楷體"/>
        <family val="4"/>
      </rPr>
      <t>靶</t>
    </r>
  </si>
  <si>
    <t>準直儀、X光無感區域及壓迫板的評估</t>
  </si>
  <si>
    <t>備註:</t>
  </si>
  <si>
    <t>大焦點</t>
  </si>
  <si>
    <t>正常</t>
  </si>
  <si>
    <t>異常</t>
  </si>
  <si>
    <t>正常</t>
  </si>
  <si>
    <t>異常</t>
  </si>
  <si>
    <t>正常</t>
  </si>
  <si>
    <t>異常</t>
  </si>
  <si>
    <t>位置</t>
  </si>
  <si>
    <t>濾片/靶極</t>
  </si>
  <si>
    <r>
      <t>燈影值</t>
    </r>
    <r>
      <rPr>
        <sz val="11"/>
        <rFont val="Arial"/>
        <family val="2"/>
      </rPr>
      <t xml:space="preserve"> VLF (cm)</t>
    </r>
  </si>
  <si>
    <r>
      <t>X</t>
    </r>
    <r>
      <rPr>
        <sz val="11"/>
        <rFont val="標楷體"/>
        <family val="4"/>
      </rPr>
      <t>光尺規值</t>
    </r>
    <r>
      <rPr>
        <sz val="11"/>
        <rFont val="Arial"/>
        <family val="2"/>
      </rPr>
      <t xml:space="preserve"> VSF (cm)</t>
    </r>
  </si>
  <si>
    <r>
      <t>螢幕顯示值</t>
    </r>
    <r>
      <rPr>
        <sz val="11"/>
        <rFont val="Arial"/>
        <family val="2"/>
      </rPr>
      <t xml:space="preserve"> VDF (cm)</t>
    </r>
  </si>
  <si>
    <t>Sum of absolute values nipple and chest</t>
  </si>
  <si>
    <r>
      <t>B=X</t>
    </r>
    <r>
      <rPr>
        <sz val="12"/>
        <rFont val="標楷體"/>
        <family val="4"/>
      </rPr>
      <t>光照野與影像接受裝置</t>
    </r>
    <r>
      <rPr>
        <sz val="12"/>
        <rFont val="標楷體"/>
        <family val="4"/>
      </rPr>
      <t>範圍的差距</t>
    </r>
  </si>
  <si>
    <r>
      <t>B = VDF - V</t>
    </r>
    <r>
      <rPr>
        <sz val="11"/>
        <rFont val="Arial"/>
        <family val="2"/>
      </rPr>
      <t>S</t>
    </r>
    <r>
      <rPr>
        <sz val="11"/>
        <rFont val="Arial"/>
        <family val="2"/>
      </rPr>
      <t>F (cm)</t>
    </r>
  </si>
  <si>
    <r>
      <t>長度</t>
    </r>
    <r>
      <rPr>
        <sz val="12"/>
        <rFont val="Arial"/>
        <family val="2"/>
      </rPr>
      <t>(mm)</t>
    </r>
  </si>
  <si>
    <t>硬幣直徑</t>
  </si>
  <si>
    <t>硬幣未被切掉部分</t>
  </si>
  <si>
    <r>
      <t>X</t>
    </r>
    <r>
      <rPr>
        <sz val="12"/>
        <rFont val="標楷體"/>
        <family val="4"/>
      </rPr>
      <t>光無感區域</t>
    </r>
  </si>
  <si>
    <t>≦ 5mm</t>
  </si>
  <si>
    <t xml:space="preserve"> ≦  2%</t>
  </si>
  <si>
    <t>靶/濾
片組</t>
  </si>
  <si>
    <t>Target/Filter:</t>
  </si>
  <si>
    <t>Dose level:</t>
  </si>
  <si>
    <t>1. 假體影像品質</t>
  </si>
  <si>
    <r>
      <t>非年度測試</t>
    </r>
    <r>
      <rPr>
        <sz val="12"/>
        <rFont val="Arial"/>
        <family val="2"/>
      </rPr>
      <t xml:space="preserve"> 3: SNR and CNR</t>
    </r>
  </si>
  <si>
    <r>
      <t>CV(</t>
    </r>
    <r>
      <rPr>
        <sz val="12"/>
        <rFont val="標楷體"/>
        <family val="4"/>
      </rPr>
      <t>變異係數</t>
    </r>
    <r>
      <rPr>
        <sz val="12"/>
        <rFont val="Arial"/>
        <family val="2"/>
      </rPr>
      <t xml:space="preserve">) = SD / </t>
    </r>
    <r>
      <rPr>
        <sz val="12"/>
        <rFont val="標楷體"/>
        <family val="4"/>
      </rPr>
      <t>平均值</t>
    </r>
  </si>
  <si>
    <t>最大相對平均值偏移量</t>
  </si>
  <si>
    <t>年度品保測試總表</t>
  </si>
  <si>
    <t>覆核人員</t>
  </si>
  <si>
    <t xml:space="preserve"> </t>
  </si>
  <si>
    <t>假體影像品質</t>
  </si>
  <si>
    <t>空間解析度</t>
  </si>
  <si>
    <t>數位影像偵測平板之均勻度檢查</t>
  </si>
  <si>
    <t>系統機械動作安全性檢測</t>
  </si>
  <si>
    <t>取像工作站顯示器檢查</t>
  </si>
  <si>
    <t>半值層及輻射輸出劑量率</t>
  </si>
  <si>
    <t>假影評估</t>
  </si>
  <si>
    <t>影像雜訊比,對比雜訊比及AEC的再現性</t>
  </si>
  <si>
    <t>合格</t>
  </si>
  <si>
    <t>不合格</t>
  </si>
  <si>
    <t xml:space="preserve"> 測試項目</t>
  </si>
  <si>
    <t>胸壁側數值</t>
  </si>
  <si>
    <t>|bC|</t>
  </si>
  <si>
    <r>
      <t>≥</t>
    </r>
    <r>
      <rPr>
        <sz val="12"/>
        <rFont val="Arial Unicode MS"/>
        <family val="1"/>
      </rPr>
      <t xml:space="preserve"> 0mm</t>
    </r>
  </si>
  <si>
    <t>大燈絲</t>
  </si>
  <si>
    <t xml:space="preserve"> </t>
  </si>
  <si>
    <r>
      <t>≥</t>
    </r>
    <r>
      <rPr>
        <sz val="12"/>
        <rFont val="Arial"/>
        <family val="2"/>
      </rPr>
      <t xml:space="preserve"> 5 (</t>
    </r>
    <r>
      <rPr>
        <sz val="12"/>
        <rFont val="BatangChe"/>
        <family val="3"/>
      </rPr>
      <t>≥</t>
    </r>
    <r>
      <rPr>
        <sz val="12"/>
        <rFont val="Arial"/>
        <family val="2"/>
      </rPr>
      <t xml:space="preserve"> 4 with Tests 3 and 6)</t>
    </r>
  </si>
  <si>
    <r>
      <t>≥</t>
    </r>
    <r>
      <rPr>
        <sz val="12"/>
        <rFont val="Arial"/>
        <family val="2"/>
      </rPr>
      <t xml:space="preserve"> 4 (</t>
    </r>
    <r>
      <rPr>
        <sz val="12"/>
        <rFont val="BatangChe"/>
        <family val="3"/>
      </rPr>
      <t>≥</t>
    </r>
    <r>
      <rPr>
        <sz val="12"/>
        <rFont val="Arial"/>
        <family val="2"/>
      </rPr>
      <t xml:space="preserve"> 3 with Tests 3 and 6)</t>
    </r>
  </si>
  <si>
    <t>假如測試不通過,</t>
  </si>
  <si>
    <t>要求</t>
  </si>
  <si>
    <t>期望</t>
  </si>
  <si>
    <t>劑量標準</t>
  </si>
  <si>
    <r>
      <t>所有</t>
    </r>
    <r>
      <rPr>
        <sz val="12"/>
        <rFont val="Arial"/>
        <family val="2"/>
      </rPr>
      <t>PMMA</t>
    </r>
    <r>
      <rPr>
        <sz val="12"/>
        <rFont val="標楷體"/>
        <family val="4"/>
      </rPr>
      <t>厚度的平均像素值的變異係數</t>
    </r>
    <r>
      <rPr>
        <sz val="12"/>
        <rFont val="Arial"/>
        <family val="2"/>
      </rPr>
      <t xml:space="preserve"> &lt; 5%, 
</t>
    </r>
    <r>
      <rPr>
        <sz val="12"/>
        <rFont val="標楷體"/>
        <family val="4"/>
      </rPr>
      <t>所有</t>
    </r>
    <r>
      <rPr>
        <sz val="12"/>
        <rFont val="Arial"/>
        <family val="2"/>
      </rPr>
      <t>PMMA</t>
    </r>
    <r>
      <rPr>
        <sz val="12"/>
        <rFont val="標楷體"/>
        <family val="4"/>
      </rPr>
      <t>厚度的平均像素值的最大相對平均值偏移量</t>
    </r>
    <r>
      <rPr>
        <sz val="12"/>
        <rFont val="Arial"/>
        <family val="2"/>
      </rPr>
      <t xml:space="preserve"> &lt; 10%</t>
    </r>
  </si>
  <si>
    <t>平均
像素值</t>
  </si>
  <si>
    <t>五個平均像素值</t>
  </si>
  <si>
    <r>
      <t>方形</t>
    </r>
    <r>
      <rPr>
        <sz val="12"/>
        <rFont val="Arial"/>
        <family val="2"/>
      </rPr>
      <t>5%</t>
    </r>
    <r>
      <rPr>
        <sz val="12"/>
        <rFont val="標楷體"/>
        <family val="4"/>
      </rPr>
      <t>灰階可以辨識</t>
    </r>
  </si>
  <si>
    <r>
      <t>mAs</t>
    </r>
    <r>
      <rPr>
        <sz val="12"/>
        <rFont val="標楷體"/>
        <family val="4"/>
      </rPr>
      <t>標準差</t>
    </r>
    <r>
      <rPr>
        <sz val="12"/>
        <rFont val="Arial Unicode MS"/>
        <family val="1"/>
      </rPr>
      <t>(SD)</t>
    </r>
  </si>
  <si>
    <r>
      <t>mAs</t>
    </r>
    <r>
      <rPr>
        <sz val="12"/>
        <rFont val="標楷體"/>
        <family val="4"/>
      </rPr>
      <t>變異係數</t>
    </r>
    <r>
      <rPr>
        <sz val="12"/>
        <rFont val="Arial Unicode MS"/>
        <family val="1"/>
      </rPr>
      <t>(CV)</t>
    </r>
  </si>
  <si>
    <r>
      <t>入射劑量標準差</t>
    </r>
    <r>
      <rPr>
        <sz val="12"/>
        <rFont val="Arial Unicode MS"/>
        <family val="1"/>
      </rPr>
      <t>(SD)</t>
    </r>
  </si>
  <si>
    <r>
      <t>入射劑量變異係數</t>
    </r>
    <r>
      <rPr>
        <sz val="12"/>
        <rFont val="Arial Unicode MS"/>
        <family val="1"/>
      </rPr>
      <t>(CV)</t>
    </r>
  </si>
  <si>
    <r>
      <t>SNR</t>
    </r>
    <r>
      <rPr>
        <sz val="12"/>
        <rFont val="標楷體"/>
        <family val="4"/>
      </rPr>
      <t>的最大偏移率</t>
    </r>
    <r>
      <rPr>
        <sz val="12"/>
        <rFont val="Arial Unicode MS"/>
        <family val="1"/>
      </rPr>
      <t>(MD)</t>
    </r>
  </si>
  <si>
    <t>Large</t>
  </si>
  <si>
    <r>
      <t xml:space="preserve">15. </t>
    </r>
    <r>
      <rPr>
        <sz val="12"/>
        <rFont val="標楷體"/>
        <family val="4"/>
      </rPr>
      <t>壓迫力測試</t>
    </r>
  </si>
  <si>
    <r>
      <t>HVL</t>
    </r>
    <r>
      <rPr>
        <sz val="12"/>
        <rFont val="標楷體"/>
        <family val="4"/>
      </rPr>
      <t>低限值:</t>
    </r>
  </si>
  <si>
    <r>
      <t>HVL</t>
    </r>
    <r>
      <rPr>
        <sz val="12"/>
        <rFont val="標楷體"/>
        <family val="4"/>
      </rPr>
      <t>測量值大於低限值</t>
    </r>
    <r>
      <rPr>
        <sz val="12"/>
        <rFont val="Arial Unicode MS"/>
        <family val="1"/>
      </rPr>
      <t>:</t>
    </r>
  </si>
  <si>
    <t>Dose level</t>
  </si>
  <si>
    <t>Normal</t>
  </si>
  <si>
    <t>Dose Level</t>
  </si>
  <si>
    <r>
      <t>4.</t>
    </r>
    <r>
      <rPr>
        <sz val="12"/>
        <rFont val="標楷體"/>
        <family val="4"/>
      </rPr>
      <t>檢查非年度之</t>
    </r>
    <r>
      <rPr>
        <sz val="12"/>
        <rFont val="Arial"/>
        <family val="2"/>
      </rPr>
      <t>QC</t>
    </r>
    <r>
      <rPr>
        <sz val="12"/>
        <rFont val="標楷體"/>
        <family val="4"/>
      </rPr>
      <t>作業是否按規定實施</t>
    </r>
  </si>
  <si>
    <r>
      <t>劑量率</t>
    </r>
    <r>
      <rPr>
        <b/>
        <sz val="12"/>
        <rFont val="Arial"/>
        <family val="2"/>
      </rPr>
      <t>mGy</t>
    </r>
  </si>
  <si>
    <r>
      <rPr>
        <b/>
        <sz val="12"/>
        <rFont val="標楷體"/>
        <family val="4"/>
      </rPr>
      <t>劑量計高度</t>
    </r>
    <r>
      <rPr>
        <b/>
        <sz val="12"/>
        <rFont val="Arial"/>
        <family val="2"/>
      </rPr>
      <t>(mm)</t>
    </r>
  </si>
  <si>
    <r>
      <rPr>
        <sz val="12"/>
        <rFont val="標楷體"/>
        <family val="4"/>
      </rPr>
      <t>平均灰階值</t>
    </r>
    <r>
      <rPr>
        <sz val="12"/>
        <rFont val="Arial Unicode MS"/>
        <family val="1"/>
      </rPr>
      <t xml:space="preserve">
Mean</t>
    </r>
    <r>
      <rPr>
        <vertAlign val="subscript"/>
        <sz val="12"/>
        <rFont val="標楷體"/>
        <family val="4"/>
      </rPr>
      <t>腫塊</t>
    </r>
  </si>
  <si>
    <r>
      <rPr>
        <sz val="12"/>
        <rFont val="標楷體"/>
        <family val="4"/>
      </rPr>
      <t>平均灰階值</t>
    </r>
    <r>
      <rPr>
        <sz val="12"/>
        <rFont val="Arial Unicode MS"/>
        <family val="1"/>
      </rPr>
      <t xml:space="preserve">
Mean</t>
    </r>
    <r>
      <rPr>
        <vertAlign val="subscript"/>
        <sz val="12"/>
        <rFont val="標楷體"/>
        <family val="4"/>
      </rPr>
      <t>背景</t>
    </r>
  </si>
  <si>
    <r>
      <rPr>
        <sz val="12"/>
        <rFont val="標楷體"/>
        <family val="4"/>
      </rPr>
      <t>標準差</t>
    </r>
    <r>
      <rPr>
        <sz val="12"/>
        <rFont val="Arial Unicode MS"/>
        <family val="1"/>
      </rPr>
      <t xml:space="preserve">
SD</t>
    </r>
    <r>
      <rPr>
        <vertAlign val="subscript"/>
        <sz val="12"/>
        <rFont val="標楷體"/>
        <family val="4"/>
      </rPr>
      <t>背景</t>
    </r>
  </si>
  <si>
    <t>kV</t>
  </si>
  <si>
    <r>
      <rPr>
        <sz val="12"/>
        <rFont val="標楷體"/>
        <family val="4"/>
      </rPr>
      <t>平均灰階值</t>
    </r>
    <r>
      <rPr>
        <sz val="12"/>
        <rFont val="Arial Unicode MS"/>
        <family val="1"/>
      </rPr>
      <t>Mean</t>
    </r>
    <r>
      <rPr>
        <vertAlign val="subscript"/>
        <sz val="12"/>
        <rFont val="標楷體"/>
        <family val="4"/>
      </rPr>
      <t xml:space="preserve">背景
</t>
    </r>
    <r>
      <rPr>
        <sz val="12"/>
        <rFont val="標楷體"/>
        <family val="4"/>
      </rPr>
      <t>的最大偏移率</t>
    </r>
    <r>
      <rPr>
        <sz val="12"/>
        <rFont val="Arial Unicode MS"/>
        <family val="1"/>
      </rPr>
      <t>(MD)</t>
    </r>
  </si>
  <si>
    <r>
      <t>DC</t>
    </r>
    <r>
      <rPr>
        <vertAlign val="subscript"/>
        <sz val="12"/>
        <rFont val="Arial Unicode MS"/>
        <family val="1"/>
      </rPr>
      <t>offset</t>
    </r>
    <r>
      <rPr>
        <sz val="12"/>
        <rFont val="Arial Unicode MS"/>
        <family val="1"/>
      </rPr>
      <t xml:space="preserve"> = 50 </t>
    </r>
  </si>
  <si>
    <r>
      <t xml:space="preserve">D: </t>
    </r>
    <r>
      <rPr>
        <sz val="12"/>
        <rFont val="標楷體"/>
        <family val="4"/>
      </rPr>
      <t>平均乳腺劑量</t>
    </r>
  </si>
  <si>
    <r>
      <t xml:space="preserve">g: </t>
    </r>
    <r>
      <rPr>
        <sz val="12"/>
        <rFont val="標楷體"/>
        <family val="4"/>
      </rPr>
      <t>以</t>
    </r>
    <r>
      <rPr>
        <sz val="12"/>
        <rFont val="Arial Unicode MS"/>
        <family val="1"/>
      </rPr>
      <t>PMMA</t>
    </r>
    <r>
      <rPr>
        <sz val="12"/>
        <rFont val="標楷體"/>
        <family val="4"/>
      </rPr>
      <t>假體模擬乳房，含</t>
    </r>
    <r>
      <rPr>
        <sz val="12"/>
        <rFont val="Arial Unicode MS"/>
        <family val="1"/>
      </rPr>
      <t>50%</t>
    </r>
    <r>
      <rPr>
        <sz val="12"/>
        <rFont val="標楷體"/>
        <family val="4"/>
      </rPr>
      <t>乳腺組織修正參數</t>
    </r>
  </si>
  <si>
    <r>
      <t xml:space="preserve">c: </t>
    </r>
    <r>
      <rPr>
        <sz val="12"/>
        <rFont val="標楷體"/>
        <family val="4"/>
      </rPr>
      <t>以</t>
    </r>
    <r>
      <rPr>
        <sz val="12"/>
        <rFont val="Arial Unicode MS"/>
        <family val="1"/>
      </rPr>
      <t>PMMA</t>
    </r>
    <r>
      <rPr>
        <sz val="12"/>
        <rFont val="標楷體"/>
        <family val="4"/>
      </rPr>
      <t>假體模擬乳房</t>
    </r>
    <r>
      <rPr>
        <sz val="12"/>
        <rFont val="Arial Unicode MS"/>
        <family val="1"/>
      </rPr>
      <t>，</t>
    </r>
    <r>
      <rPr>
        <sz val="12"/>
        <rFont val="標楷體"/>
        <family val="4"/>
      </rPr>
      <t>含</t>
    </r>
    <r>
      <rPr>
        <sz val="12"/>
        <rFont val="Arial Unicode MS"/>
        <family val="1"/>
      </rPr>
      <t>50%</t>
    </r>
    <r>
      <rPr>
        <sz val="12"/>
        <rFont val="標楷體"/>
        <family val="4"/>
      </rPr>
      <t>乳腺組織修正參數</t>
    </r>
    <r>
      <rPr>
        <sz val="12"/>
        <rFont val="Arial Unicode MS"/>
        <family val="1"/>
      </rPr>
      <t>(50~64</t>
    </r>
    <r>
      <rPr>
        <sz val="12"/>
        <rFont val="標楷體"/>
        <family val="4"/>
      </rPr>
      <t>歲</t>
    </r>
    <r>
      <rPr>
        <sz val="12"/>
        <rFont val="Arial Unicode MS"/>
        <family val="1"/>
      </rPr>
      <t>)</t>
    </r>
  </si>
  <si>
    <r>
      <t xml:space="preserve">K: </t>
    </r>
    <r>
      <rPr>
        <sz val="12"/>
        <rFont val="標楷體"/>
        <family val="4"/>
      </rPr>
      <t>入射空氣克馬(不含散射, 計算自</t>
    </r>
    <r>
      <rPr>
        <sz val="12"/>
        <rFont val="Arial Unicode MS"/>
        <family val="1"/>
      </rPr>
      <t>PMMA</t>
    </r>
    <r>
      <rPr>
        <sz val="12"/>
        <rFont val="標楷體"/>
        <family val="4"/>
      </rPr>
      <t>假體上方表面)</t>
    </r>
  </si>
  <si>
    <t>HVL (mm Al)</t>
  </si>
  <si>
    <r>
      <t xml:space="preserve">PMMA
</t>
    </r>
    <r>
      <rPr>
        <sz val="12"/>
        <rFont val="標楷體"/>
        <family val="4"/>
      </rPr>
      <t>厚度</t>
    </r>
    <r>
      <rPr>
        <sz val="12"/>
        <rFont val="Arial Unicode MS"/>
        <family val="1"/>
      </rPr>
      <t>(mm)</t>
    </r>
  </si>
  <si>
    <r>
      <rPr>
        <sz val="12"/>
        <rFont val="標楷體"/>
        <family val="4"/>
      </rPr>
      <t>對應乳房
厚度</t>
    </r>
    <r>
      <rPr>
        <sz val="12"/>
        <rFont val="Arial Unicode MS"/>
        <family val="1"/>
      </rPr>
      <t>(mm)</t>
    </r>
  </si>
  <si>
    <t>廠牌</t>
  </si>
  <si>
    <t>型號</t>
  </si>
  <si>
    <t>序號</t>
  </si>
  <si>
    <t>製造日期</t>
  </si>
  <si>
    <t>Step</t>
  </si>
  <si>
    <t>Linear LUT(Look-Up-Table)</t>
  </si>
  <si>
    <t>參考
光密度</t>
  </si>
  <si>
    <t>最大
光密度</t>
  </si>
  <si>
    <t>最小
光密度</t>
  </si>
  <si>
    <t>Installed LUT:</t>
  </si>
  <si>
    <t>最大光密度:</t>
  </si>
  <si>
    <t xml:space="preserve"> </t>
  </si>
  <si>
    <t>最小光密度:</t>
  </si>
  <si>
    <t>SMPTE [%] (Step)</t>
  </si>
  <si>
    <t>Ref. LUT</t>
  </si>
  <si>
    <t>測量光密度值</t>
  </si>
  <si>
    <t>100 (1)</t>
  </si>
  <si>
    <t>90 (2)</t>
  </si>
  <si>
    <t>80 (3)</t>
  </si>
  <si>
    <t>70 (4)</t>
  </si>
  <si>
    <t>60 (5)</t>
  </si>
  <si>
    <t>50 (6)</t>
  </si>
  <si>
    <t>40 (7)</t>
  </si>
  <si>
    <t>30 (8)</t>
  </si>
  <si>
    <t>20 (9)</t>
  </si>
  <si>
    <t>10 (10)</t>
  </si>
  <si>
    <t>0 (11)</t>
  </si>
  <si>
    <t>SMPTE(%)</t>
  </si>
  <si>
    <t>step</t>
  </si>
  <si>
    <t>測量值</t>
  </si>
  <si>
    <t>正常</t>
  </si>
  <si>
    <t>異常</t>
  </si>
  <si>
    <r>
      <t>洗片機製造商所要求的</t>
    </r>
    <r>
      <rPr>
        <sz val="12"/>
        <rFont val="Arial Unicode MS"/>
        <family val="1"/>
      </rPr>
      <t>QC</t>
    </r>
    <r>
      <rPr>
        <sz val="12"/>
        <rFont val="標楷體"/>
        <family val="4"/>
      </rPr>
      <t>手冊依循:</t>
    </r>
  </si>
  <si>
    <t>compliance</t>
  </si>
  <si>
    <t>Yes</t>
  </si>
  <si>
    <t>No</t>
  </si>
  <si>
    <t>Date</t>
  </si>
  <si>
    <r>
      <t>kVp</t>
    </r>
    <r>
      <rPr>
        <vertAlign val="subscript"/>
        <sz val="12"/>
        <rFont val="Arial Unicode MS"/>
        <family val="1"/>
      </rPr>
      <t>set</t>
    </r>
  </si>
  <si>
    <r>
      <t>kVp</t>
    </r>
    <r>
      <rPr>
        <vertAlign val="subscript"/>
        <sz val="12"/>
        <rFont val="Arial Unicode MS"/>
        <family val="1"/>
      </rPr>
      <t>meas</t>
    </r>
  </si>
  <si>
    <r>
      <t>kVp</t>
    </r>
    <r>
      <rPr>
        <b/>
        <sz val="12"/>
        <rFont val="標楷體"/>
        <family val="4"/>
      </rPr>
      <t>準確度</t>
    </r>
  </si>
  <si>
    <r>
      <t>kVp</t>
    </r>
    <r>
      <rPr>
        <vertAlign val="subscript"/>
        <sz val="12"/>
        <rFont val="Arial"/>
        <family val="2"/>
      </rPr>
      <t>set</t>
    </r>
  </si>
  <si>
    <r>
      <t>kVp</t>
    </r>
    <r>
      <rPr>
        <vertAlign val="subscript"/>
        <sz val="12"/>
        <rFont val="Arial"/>
        <family val="2"/>
      </rPr>
      <t>meas</t>
    </r>
  </si>
  <si>
    <r>
      <t>&lt;</t>
    </r>
    <r>
      <rPr>
        <sz val="11"/>
        <rFont val="Arial"/>
        <family val="2"/>
      </rPr>
      <t>=5%kV</t>
    </r>
  </si>
  <si>
    <r>
      <t>注意：</t>
    </r>
    <r>
      <rPr>
        <sz val="11"/>
        <rFont val="Arial Unicode MS"/>
        <family val="1"/>
      </rPr>
      <t>c</t>
    </r>
    <r>
      <rPr>
        <sz val="11"/>
        <rFont val="標楷體"/>
        <family val="4"/>
      </rPr>
      <t>及</t>
    </r>
    <r>
      <rPr>
        <sz val="11"/>
        <rFont val="Arial Unicode MS"/>
        <family val="1"/>
      </rPr>
      <t>g</t>
    </r>
    <r>
      <rPr>
        <sz val="11"/>
        <rFont val="標楷體"/>
        <family val="4"/>
      </rPr>
      <t>值適用於對應厚度之乳房而非</t>
    </r>
    <r>
      <rPr>
        <sz val="11"/>
        <rFont val="Arial Unicode MS"/>
        <family val="1"/>
      </rPr>
      <t>PMMA</t>
    </r>
    <r>
      <rPr>
        <sz val="11"/>
        <rFont val="標楷體"/>
        <family val="4"/>
      </rPr>
      <t>假體，依據不同半值層須使用內插法求的c及g值‧</t>
    </r>
  </si>
  <si>
    <r>
      <t>半值層數值請參照測試</t>
    </r>
    <r>
      <rPr>
        <sz val="12"/>
        <rFont val="Arial Unicode MS"/>
        <family val="1"/>
      </rPr>
      <t>14</t>
    </r>
    <r>
      <rPr>
        <sz val="12"/>
        <rFont val="標楷體"/>
        <family val="4"/>
      </rPr>
      <t>臨床使用</t>
    </r>
    <r>
      <rPr>
        <sz val="12"/>
        <rFont val="Arial Unicode MS"/>
        <family val="1"/>
      </rPr>
      <t>kVP</t>
    </r>
    <r>
      <rPr>
        <sz val="12"/>
        <rFont val="標楷體"/>
        <family val="4"/>
      </rPr>
      <t>靶/濾片</t>
    </r>
  </si>
  <si>
    <t xml:space="preserve">kV </t>
  </si>
  <si>
    <t>雷射洗片機測試</t>
  </si>
  <si>
    <t>Step</t>
  </si>
  <si>
    <t>MG1_5bCorr-bspline (LUT)</t>
  </si>
  <si>
    <t>Ref. 
LUT</t>
  </si>
  <si>
    <t>建議最大光密度值</t>
  </si>
  <si>
    <t>建議最小光密度值</t>
  </si>
  <si>
    <t>要求最大
光密度值</t>
  </si>
  <si>
    <t>要求最小
光密度值</t>
  </si>
  <si>
    <t>要求最小光密度值</t>
  </si>
  <si>
    <t>要求最大光密度值</t>
  </si>
  <si>
    <t>如果洗片機不符合上述規定值，請參閱洗片機製造商的品保程序。
可從洗片機製造商的品保程序建立基準值。</t>
  </si>
  <si>
    <r>
      <rPr>
        <b/>
        <sz val="18"/>
        <rFont val="Arial Unicode MS"/>
        <family val="1"/>
      </rPr>
      <t>3</t>
    </r>
    <r>
      <rPr>
        <b/>
        <sz val="18"/>
        <rFont val="標楷體"/>
        <family val="4"/>
      </rPr>
      <t>. 影像雜訊比、對比雜訊比及</t>
    </r>
    <r>
      <rPr>
        <b/>
        <sz val="18"/>
        <rFont val="Arial Unicode MS"/>
        <family val="1"/>
      </rPr>
      <t>AEC</t>
    </r>
    <r>
      <rPr>
        <b/>
        <sz val="18"/>
        <rFont val="標楷體"/>
        <family val="4"/>
      </rPr>
      <t>再現性</t>
    </r>
  </si>
  <si>
    <r>
      <t>s:</t>
    </r>
    <r>
      <rPr>
        <sz val="12"/>
        <rFont val="標楷體"/>
        <family val="4"/>
      </rPr>
      <t xml:space="preserve"> 臨床使用之</t>
    </r>
    <r>
      <rPr>
        <sz val="12"/>
        <rFont val="Arial Unicode MS"/>
        <family val="1"/>
      </rPr>
      <t>X</t>
    </r>
    <r>
      <rPr>
        <sz val="12"/>
        <rFont val="標楷體"/>
        <family val="4"/>
      </rPr>
      <t>光頻譜參數</t>
    </r>
  </si>
  <si>
    <t>平均灰階值</t>
  </si>
  <si>
    <t>平均灰階值
標準差</t>
  </si>
  <si>
    <t>相對平均值偏移量</t>
  </si>
  <si>
    <r>
      <t xml:space="preserve">12. </t>
    </r>
    <r>
      <rPr>
        <sz val="12"/>
        <rFont val="標楷體"/>
        <family val="4"/>
      </rPr>
      <t>壓迫板自動解除壓迫功能</t>
    </r>
  </si>
  <si>
    <r>
      <t>X</t>
    </r>
    <r>
      <rPr>
        <sz val="12"/>
        <rFont val="標楷體"/>
        <family val="4"/>
      </rPr>
      <t>光照野與</t>
    </r>
    <r>
      <rPr>
        <sz val="12"/>
        <rFont val="Arial Unicode MS"/>
        <family val="1"/>
      </rPr>
      <t>Detector</t>
    </r>
    <r>
      <rPr>
        <sz val="12"/>
        <rFont val="標楷體"/>
        <family val="4"/>
      </rPr>
      <t>接收範圍距離誤差</t>
    </r>
  </si>
  <si>
    <r>
      <t>(X</t>
    </r>
    <r>
      <rPr>
        <sz val="12"/>
        <rFont val="標楷體"/>
        <family val="4"/>
      </rPr>
      <t>光照野與</t>
    </r>
    <r>
      <rPr>
        <sz val="12"/>
        <rFont val="Arial"/>
        <family val="2"/>
      </rPr>
      <t>Detector</t>
    </r>
    <r>
      <rPr>
        <sz val="12"/>
        <rFont val="標楷體"/>
        <family val="4"/>
      </rPr>
      <t>接收範圍距離誤差）</t>
    </r>
  </si>
  <si>
    <t>W</t>
  </si>
  <si>
    <t>≤ 1.3 cm</t>
  </si>
  <si>
    <t/>
  </si>
  <si>
    <t>4. 雷射洗片機測試</t>
  </si>
  <si>
    <t>6. 空間解析度評估</t>
  </si>
  <si>
    <r>
      <t>7. AEC</t>
    </r>
    <r>
      <rPr>
        <b/>
        <sz val="18"/>
        <rFont val="標楷體"/>
        <family val="4"/>
      </rPr>
      <t>測試</t>
    </r>
  </si>
  <si>
    <r>
      <t xml:space="preserve">8. </t>
    </r>
    <r>
      <rPr>
        <b/>
        <sz val="18"/>
        <rFont val="標楷體"/>
        <family val="4"/>
      </rPr>
      <t>數位影像偵測平板之均勻性檢查</t>
    </r>
  </si>
  <si>
    <r>
      <t xml:space="preserve">9. </t>
    </r>
    <r>
      <rPr>
        <b/>
        <sz val="18"/>
        <rFont val="標楷體"/>
        <family val="4"/>
      </rPr>
      <t>系統機械動作安全性檢測</t>
    </r>
  </si>
  <si>
    <r>
      <t xml:space="preserve">10. </t>
    </r>
    <r>
      <rPr>
        <b/>
        <sz val="18"/>
        <rFont val="標楷體"/>
        <family val="4"/>
      </rPr>
      <t>取像工作站顯示器檢查</t>
    </r>
  </si>
  <si>
    <t>12a</t>
  </si>
  <si>
    <t>12b</t>
  </si>
  <si>
    <t>≦13mm</t>
  </si>
  <si>
    <t>登設字號</t>
  </si>
  <si>
    <t>執行非年度測試3及年度測試6</t>
  </si>
  <si>
    <r>
      <t>年度測試</t>
    </r>
    <r>
      <rPr>
        <sz val="12"/>
        <rFont val="Arial"/>
        <family val="2"/>
      </rPr>
      <t xml:space="preserve"> 6: </t>
    </r>
    <r>
      <rPr>
        <sz val="12"/>
        <rFont val="標楷體"/>
        <family val="4"/>
      </rPr>
      <t>空間解析度評估</t>
    </r>
  </si>
  <si>
    <t>年</t>
  </si>
  <si>
    <t>月</t>
  </si>
  <si>
    <t>日期</t>
  </si>
  <si>
    <r>
      <t>靶</t>
    </r>
    <r>
      <rPr>
        <sz val="12"/>
        <rFont val="Arial"/>
        <family val="2"/>
      </rPr>
      <t>/</t>
    </r>
    <r>
      <rPr>
        <sz val="12"/>
        <rFont val="標楷體"/>
        <family val="4"/>
      </rPr>
      <t>濾片</t>
    </r>
  </si>
  <si>
    <t>KV</t>
  </si>
  <si>
    <t>mAs</t>
  </si>
  <si>
    <t>Dose Level</t>
  </si>
  <si>
    <r>
      <t>纖維</t>
    </r>
    <r>
      <rPr>
        <sz val="12"/>
        <rFont val="Arial"/>
        <family val="2"/>
      </rPr>
      <t>(5)</t>
    </r>
  </si>
  <si>
    <r>
      <t>鈣化</t>
    </r>
    <r>
      <rPr>
        <sz val="12"/>
        <rFont val="Arial"/>
        <family val="2"/>
      </rPr>
      <t>(4)</t>
    </r>
  </si>
  <si>
    <r>
      <t>腫塊</t>
    </r>
    <r>
      <rPr>
        <sz val="12"/>
        <rFont val="Arial"/>
        <family val="2"/>
      </rPr>
      <t>(4)</t>
    </r>
  </si>
  <si>
    <t>執行人員</t>
  </si>
  <si>
    <t>備註:</t>
  </si>
  <si>
    <t>2. 假影評估(每週)</t>
  </si>
  <si>
    <t>日</t>
  </si>
  <si>
    <t>靶/濾片</t>
  </si>
  <si>
    <t>正常(無假影)</t>
  </si>
  <si>
    <t>W/Rh</t>
  </si>
  <si>
    <t>3. 影像雜訊比及對比雜訊比評估(每週)</t>
  </si>
  <si>
    <t>Target / Filter</t>
  </si>
  <si>
    <r>
      <rPr>
        <sz val="12"/>
        <rFont val="標楷體"/>
        <family val="4"/>
      </rPr>
      <t xml:space="preserve">平均灰階值
</t>
    </r>
    <r>
      <rPr>
        <sz val="12"/>
        <rFont val="Arial"/>
        <family val="2"/>
      </rPr>
      <t>Mean</t>
    </r>
    <r>
      <rPr>
        <vertAlign val="subscript"/>
        <sz val="12"/>
        <rFont val="標楷體"/>
        <family val="4"/>
      </rPr>
      <t>腫塊</t>
    </r>
  </si>
  <si>
    <r>
      <rPr>
        <sz val="11"/>
        <rFont val="標楷體"/>
        <family val="4"/>
      </rPr>
      <t xml:space="preserve">平均灰階值
</t>
    </r>
    <r>
      <rPr>
        <sz val="12"/>
        <rFont val="Arial"/>
        <family val="2"/>
      </rPr>
      <t>Mean</t>
    </r>
    <r>
      <rPr>
        <vertAlign val="subscript"/>
        <sz val="12"/>
        <rFont val="標楷體"/>
        <family val="4"/>
      </rPr>
      <t>背景</t>
    </r>
  </si>
  <si>
    <r>
      <rPr>
        <sz val="12"/>
        <rFont val="標楷體"/>
        <family val="4"/>
      </rPr>
      <t>標準差</t>
    </r>
    <r>
      <rPr>
        <sz val="12"/>
        <rFont val="Arial"/>
        <family val="2"/>
      </rPr>
      <t>SD</t>
    </r>
    <r>
      <rPr>
        <vertAlign val="subscript"/>
        <sz val="12"/>
        <rFont val="標楷體"/>
        <family val="4"/>
      </rPr>
      <t>背景</t>
    </r>
  </si>
  <si>
    <t>SNR</t>
  </si>
  <si>
    <t>CNR</t>
  </si>
  <si>
    <t>Baseline</t>
  </si>
  <si>
    <r>
      <rPr>
        <sz val="12"/>
        <rFont val="標楷體"/>
        <family val="4"/>
      </rPr>
      <t xml:space="preserve">標準差
</t>
    </r>
    <r>
      <rPr>
        <sz val="12"/>
        <rFont val="Arial"/>
        <family val="2"/>
      </rPr>
      <t>SD</t>
    </r>
    <r>
      <rPr>
        <vertAlign val="subscript"/>
        <sz val="12"/>
        <rFont val="標楷體"/>
        <family val="4"/>
      </rPr>
      <t>背景</t>
    </r>
  </si>
  <si>
    <t>SNR</t>
  </si>
  <si>
    <t>CNR</t>
  </si>
  <si>
    <r>
      <t>SNR</t>
    </r>
    <r>
      <rPr>
        <sz val="12"/>
        <rFont val="標楷體"/>
        <family val="4"/>
      </rPr>
      <t>偏差</t>
    </r>
  </si>
  <si>
    <r>
      <t>CNR</t>
    </r>
    <r>
      <rPr>
        <sz val="12"/>
        <rFont val="標楷體"/>
        <family val="4"/>
      </rPr>
      <t>偏差</t>
    </r>
  </si>
  <si>
    <t>標準值</t>
  </si>
  <si>
    <t>月  日</t>
  </si>
  <si>
    <r>
      <t xml:space="preserve">SNR: </t>
    </r>
    <r>
      <rPr>
        <sz val="12"/>
        <rFont val="AR MingtiM KSC"/>
        <family val="3"/>
      </rPr>
      <t>≥</t>
    </r>
    <r>
      <rPr>
        <sz val="12"/>
        <rFont val="Arial"/>
        <family val="2"/>
      </rPr>
      <t xml:space="preserve"> 40
CNR: </t>
    </r>
    <r>
      <rPr>
        <sz val="12"/>
        <rFont val="AR MingtiM KSC"/>
        <family val="3"/>
      </rPr>
      <t>≥</t>
    </r>
    <r>
      <rPr>
        <sz val="12"/>
        <rFont val="Arial"/>
        <family val="2"/>
      </rPr>
      <t xml:space="preserve"> 2
SNR</t>
    </r>
    <r>
      <rPr>
        <sz val="12"/>
        <rFont val="標楷體"/>
        <family val="4"/>
      </rPr>
      <t>偏差</t>
    </r>
    <r>
      <rPr>
        <sz val="12"/>
        <rFont val="Arial"/>
        <family val="2"/>
      </rPr>
      <t>: ± 15%
CNR</t>
    </r>
    <r>
      <rPr>
        <sz val="12"/>
        <rFont val="標楷體"/>
        <family val="4"/>
      </rPr>
      <t>偏差</t>
    </r>
    <r>
      <rPr>
        <sz val="12"/>
        <rFont val="Arial"/>
        <family val="2"/>
      </rPr>
      <t>: ± 15%</t>
    </r>
  </si>
  <si>
    <t>日期區間</t>
  </si>
  <si>
    <t xml:space="preserve">年   月   日 ~    年   月   日 </t>
  </si>
  <si>
    <t>重照片原因/數量統計</t>
  </si>
  <si>
    <t>LCC</t>
  </si>
  <si>
    <t>RCC</t>
  </si>
  <si>
    <t>LMLO</t>
  </si>
  <si>
    <t>RMLO</t>
  </si>
  <si>
    <r>
      <t>L-</t>
    </r>
    <r>
      <rPr>
        <sz val="12"/>
        <rFont val="標楷體"/>
        <family val="4"/>
      </rPr>
      <t>其他</t>
    </r>
  </si>
  <si>
    <r>
      <t>R-</t>
    </r>
    <r>
      <rPr>
        <sz val="12"/>
        <rFont val="標楷體"/>
        <family val="4"/>
      </rPr>
      <t>其他</t>
    </r>
  </si>
  <si>
    <t>小計</t>
  </si>
  <si>
    <t>佔所有重照
數量之比例</t>
  </si>
  <si>
    <t>Image artifact(s)</t>
  </si>
  <si>
    <t>Grid artifact(s)</t>
  </si>
  <si>
    <t>Positioning</t>
  </si>
  <si>
    <t>Monitor blur</t>
  </si>
  <si>
    <t>Under exposed</t>
  </si>
  <si>
    <t>Over exposed</t>
  </si>
  <si>
    <t>No image</t>
  </si>
  <si>
    <t>Detector artifact(s)</t>
  </si>
  <si>
    <t>Artifact(s) otherthan grid or detector</t>
  </si>
  <si>
    <t>Mechanical failure</t>
  </si>
  <si>
    <t>Electrical failure</t>
  </si>
  <si>
    <t>Software failure</t>
  </si>
  <si>
    <t>Inappropriate image 
processing</t>
  </si>
  <si>
    <t>Other failure</t>
  </si>
  <si>
    <t>Double exposure</t>
  </si>
  <si>
    <t>所有拍片數量總計</t>
  </si>
  <si>
    <t>重照片比例</t>
  </si>
  <si>
    <t>若不知所有拍片數量，使用下列公式計算之</t>
  </si>
  <si>
    <t>所有受檢者數量總計</t>
  </si>
  <si>
    <t>重照片數量總計</t>
  </si>
  <si>
    <r>
      <t>標準：重照片率與前次測試相比改變不超過</t>
    </r>
    <r>
      <rPr>
        <sz val="12"/>
        <rFont val="Arial Unicode MS"/>
        <family val="1"/>
      </rPr>
      <t>2%</t>
    </r>
  </si>
  <si>
    <t>5. 數位平板偵測器校正(每季)</t>
  </si>
  <si>
    <t>平板校正
正常</t>
  </si>
  <si>
    <t>平板校正
異常</t>
  </si>
  <si>
    <r>
      <t xml:space="preserve">6. </t>
    </r>
    <r>
      <rPr>
        <b/>
        <sz val="18"/>
        <rFont val="標楷體"/>
        <family val="4"/>
      </rPr>
      <t>壓迫力測量</t>
    </r>
    <r>
      <rPr>
        <b/>
        <sz val="18"/>
        <rFont val="Arial"/>
        <family val="2"/>
      </rPr>
      <t>(</t>
    </r>
    <r>
      <rPr>
        <b/>
        <sz val="18"/>
        <rFont val="標楷體"/>
        <family val="4"/>
      </rPr>
      <t>每半年</t>
    </r>
    <r>
      <rPr>
        <b/>
        <sz val="18"/>
        <rFont val="Arial"/>
        <family val="2"/>
      </rPr>
      <t>)</t>
    </r>
  </si>
  <si>
    <t>壓迫力量測值</t>
  </si>
  <si>
    <t>最大壓迫力</t>
  </si>
  <si>
    <r>
      <t>120~200</t>
    </r>
    <r>
      <rPr>
        <sz val="12"/>
        <rFont val="細明體"/>
        <family val="3"/>
      </rPr>
      <t xml:space="preserve">牛頓
</t>
    </r>
    <r>
      <rPr>
        <sz val="12"/>
        <rFont val="Arial"/>
        <family val="2"/>
      </rPr>
      <t>25~45</t>
    </r>
    <r>
      <rPr>
        <sz val="12"/>
        <rFont val="細明體"/>
        <family val="3"/>
      </rPr>
      <t xml:space="preserve">磅
</t>
    </r>
    <r>
      <rPr>
        <sz val="12"/>
        <rFont val="Arial"/>
        <family val="2"/>
      </rPr>
      <t>12~20Kg</t>
    </r>
  </si>
  <si>
    <t>壓迫一分鐘後</t>
  </si>
  <si>
    <r>
      <rPr>
        <sz val="12"/>
        <rFont val="標楷體"/>
        <family val="4"/>
      </rPr>
      <t>改變量</t>
    </r>
    <r>
      <rPr>
        <sz val="12"/>
        <rFont val="Times New Roman"/>
        <family val="1"/>
      </rPr>
      <t>≦20N</t>
    </r>
  </si>
  <si>
    <t>7. 雷射洗片機測試(需要列印時)</t>
  </si>
  <si>
    <t>西門子數位乳房攝影閱片工作站品保實施紀錄</t>
  </si>
  <si>
    <t>醫院名稱</t>
  </si>
  <si>
    <t>系統名稱</t>
  </si>
  <si>
    <t>系統序號</t>
  </si>
  <si>
    <t>機器位置</t>
  </si>
  <si>
    <t>螢幕樣式</t>
  </si>
  <si>
    <r>
      <t>高解析度</t>
    </r>
    <r>
      <rPr>
        <b/>
        <sz val="16"/>
        <rFont val="Arial"/>
        <family val="2"/>
      </rPr>
      <t xml:space="preserve">       </t>
    </r>
    <r>
      <rPr>
        <b/>
        <sz val="16"/>
        <rFont val="標楷體"/>
        <family val="4"/>
      </rPr>
      <t>螢幕序號</t>
    </r>
  </si>
  <si>
    <t>左螢幕:</t>
  </si>
  <si>
    <t>右螢幕:</t>
  </si>
  <si>
    <t>覆核人員</t>
  </si>
  <si>
    <t>執行時間</t>
  </si>
  <si>
    <t xml:space="preserve"> 年  月  日</t>
  </si>
  <si>
    <r>
      <t>備</t>
    </r>
    <r>
      <rPr>
        <b/>
        <sz val="16"/>
        <rFont val="Arial"/>
        <family val="2"/>
      </rPr>
      <t xml:space="preserve">    </t>
    </r>
    <r>
      <rPr>
        <b/>
        <sz val="16"/>
        <rFont val="標楷體"/>
        <family val="4"/>
      </rPr>
      <t>註</t>
    </r>
  </si>
  <si>
    <r>
      <t xml:space="preserve">1. </t>
    </r>
    <r>
      <rPr>
        <b/>
        <sz val="18"/>
        <rFont val="標楷體"/>
        <family val="4"/>
      </rPr>
      <t>反射</t>
    </r>
    <r>
      <rPr>
        <b/>
        <sz val="18"/>
        <rFont val="Arial"/>
        <family val="2"/>
      </rPr>
      <t xml:space="preserve"> (</t>
    </r>
    <r>
      <rPr>
        <b/>
        <sz val="18"/>
        <rFont val="標楷體"/>
        <family val="4"/>
      </rPr>
      <t>每日</t>
    </r>
    <r>
      <rPr>
        <b/>
        <sz val="18"/>
        <rFont val="Arial"/>
        <family val="2"/>
      </rPr>
      <t>)</t>
    </r>
  </si>
  <si>
    <r>
      <t>以距離螢幕</t>
    </r>
    <r>
      <rPr>
        <sz val="11"/>
        <rFont val="Arial Unicode MS"/>
        <family val="1"/>
      </rPr>
      <t>50cm</t>
    </r>
    <r>
      <rPr>
        <sz val="11"/>
        <rFont val="標楷體"/>
        <family val="4"/>
      </rPr>
      <t>處，</t>
    </r>
    <r>
      <rPr>
        <sz val="11"/>
        <rFont val="Arial Unicode MS"/>
        <family val="1"/>
      </rPr>
      <t>±15°</t>
    </r>
    <r>
      <rPr>
        <sz val="11"/>
        <rFont val="標楷體"/>
        <family val="4"/>
      </rPr>
      <t>檢視影像顯示器表面，
是否看到光源的反光或高對比反射圖樣</t>
    </r>
  </si>
  <si>
    <t xml:space="preserve">    年</t>
  </si>
  <si>
    <t xml:space="preserve">  月</t>
  </si>
  <si>
    <t>左螢幕</t>
  </si>
  <si>
    <t>右螢幕</t>
  </si>
  <si>
    <t>Pass</t>
  </si>
  <si>
    <t>Failed</t>
  </si>
  <si>
    <t>2. 整體評估 (每日)</t>
  </si>
  <si>
    <t>依據程序書檢視以下四個項目</t>
  </si>
  <si>
    <r>
      <t>1</t>
    </r>
    <r>
      <rPr>
        <sz val="12"/>
        <rFont val="標楷體"/>
        <family val="4"/>
      </rPr>
      <t>.檢視黑白轉換影像是否一致或有無假影,漸層影像區域呈現連續無任何的輪廓線條</t>
    </r>
  </si>
  <si>
    <r>
      <t xml:space="preserve">2. </t>
    </r>
    <r>
      <rPr>
        <sz val="12"/>
        <rFont val="標楷體"/>
        <family val="4"/>
      </rPr>
      <t>檢視圖像在螢幕中央檢視圖像的邊緣及線條都可清楚辨識</t>
    </r>
  </si>
  <si>
    <r>
      <t xml:space="preserve">3. </t>
    </r>
    <r>
      <rPr>
        <sz val="12"/>
        <rFont val="標楷體"/>
        <family val="4"/>
      </rPr>
      <t>辨識</t>
    </r>
    <r>
      <rPr>
        <sz val="12"/>
        <rFont val="Arial"/>
        <family val="2"/>
      </rPr>
      <t>16</t>
    </r>
    <r>
      <rPr>
        <sz val="12"/>
        <rFont val="標楷體"/>
        <family val="4"/>
      </rPr>
      <t>個方形灰階(含低對比方塊)、低對比文字及</t>
    </r>
    <r>
      <rPr>
        <sz val="12"/>
        <rFont val="Arial"/>
        <family val="2"/>
      </rPr>
      <t xml:space="preserve"> 0% </t>
    </r>
    <r>
      <rPr>
        <sz val="12"/>
        <rFont val="標楷體"/>
        <family val="4"/>
      </rPr>
      <t>及</t>
    </r>
    <r>
      <rPr>
        <sz val="12"/>
        <rFont val="Arial"/>
        <family val="2"/>
      </rPr>
      <t xml:space="preserve"> 95% </t>
    </r>
    <r>
      <rPr>
        <sz val="12"/>
        <rFont val="標楷體"/>
        <family val="4"/>
      </rPr>
      <t>方形灰階</t>
    </r>
  </si>
  <si>
    <r>
      <t xml:space="preserve">4. </t>
    </r>
    <r>
      <rPr>
        <sz val="12"/>
        <rFont val="標楷體"/>
        <family val="4"/>
      </rPr>
      <t>檢視影像中間及四個角落</t>
    </r>
    <r>
      <rPr>
        <sz val="12"/>
        <rFont val="Arial"/>
        <family val="2"/>
      </rPr>
      <t>CX</t>
    </r>
    <r>
      <rPr>
        <sz val="12"/>
        <rFont val="標楷體"/>
        <family val="4"/>
      </rPr>
      <t>圖案及</t>
    </r>
    <r>
      <rPr>
        <sz val="12"/>
        <rFont val="Arial"/>
        <family val="2"/>
      </rPr>
      <t xml:space="preserve"> Line Pair </t>
    </r>
    <r>
      <rPr>
        <sz val="12"/>
        <rFont val="標楷體"/>
        <family val="4"/>
      </rPr>
      <t>的圖像</t>
    </r>
  </si>
  <si>
    <t>左螢幕</t>
  </si>
  <si>
    <r>
      <t>檢視</t>
    </r>
    <r>
      <rPr>
        <sz val="12"/>
        <rFont val="Arial Unicode MS"/>
        <family val="1"/>
      </rPr>
      <t>1</t>
    </r>
  </si>
  <si>
    <r>
      <t>檢視</t>
    </r>
    <r>
      <rPr>
        <sz val="12"/>
        <rFont val="Arial Unicode MS"/>
        <family val="1"/>
      </rPr>
      <t>2</t>
    </r>
  </si>
  <si>
    <r>
      <t>檢視</t>
    </r>
    <r>
      <rPr>
        <sz val="12"/>
        <rFont val="Arial Unicode MS"/>
        <family val="1"/>
      </rPr>
      <t>3</t>
    </r>
  </si>
  <si>
    <r>
      <t>檢視</t>
    </r>
    <r>
      <rPr>
        <sz val="12"/>
        <rFont val="Arial Unicode MS"/>
        <family val="1"/>
      </rPr>
      <t>4</t>
    </r>
  </si>
  <si>
    <t>Pass</t>
  </si>
  <si>
    <t>Failed</t>
  </si>
  <si>
    <t>右螢幕</t>
  </si>
  <si>
    <t>3.亮度反應 (每半年)</t>
  </si>
  <si>
    <t>日期：</t>
  </si>
  <si>
    <r>
      <t>1.</t>
    </r>
    <r>
      <rPr>
        <sz val="12"/>
        <rFont val="標楷體"/>
        <family val="4"/>
      </rPr>
      <t>環境照度量測值</t>
    </r>
    <r>
      <rPr>
        <sz val="12"/>
        <rFont val="Arial"/>
        <family val="2"/>
      </rPr>
      <t>:</t>
    </r>
  </si>
  <si>
    <r>
      <t>*</t>
    </r>
    <r>
      <rPr>
        <sz val="12"/>
        <rFont val="標楷體"/>
        <family val="4"/>
      </rPr>
      <t>標準值</t>
    </r>
    <r>
      <rPr>
        <sz val="12"/>
        <rFont val="Arial"/>
        <family val="2"/>
      </rPr>
      <t>&lt;= 10 Lux(</t>
    </r>
    <r>
      <rPr>
        <sz val="12"/>
        <rFont val="標楷體"/>
        <family val="4"/>
      </rPr>
      <t>或依據顯示器製造商建議</t>
    </r>
    <r>
      <rPr>
        <sz val="12"/>
        <rFont val="Arial"/>
        <family val="2"/>
      </rPr>
      <t>)</t>
    </r>
  </si>
  <si>
    <r>
      <t>螢幕</t>
    </r>
    <r>
      <rPr>
        <sz val="12"/>
        <rFont val="Arial"/>
        <family val="2"/>
      </rPr>
      <t xml:space="preserve"> L</t>
    </r>
    <r>
      <rPr>
        <sz val="8"/>
        <rFont val="Arial"/>
        <family val="2"/>
      </rPr>
      <t xml:space="preserve">amb </t>
    </r>
    <r>
      <rPr>
        <sz val="12"/>
        <rFont val="Arial"/>
        <family val="2"/>
      </rPr>
      <t>=</t>
    </r>
  </si>
  <si>
    <t>lux</t>
  </si>
  <si>
    <r>
      <t xml:space="preserve">  </t>
    </r>
    <r>
      <rPr>
        <sz val="12"/>
        <rFont val="標楷體"/>
        <family val="4"/>
      </rPr>
      <t>螢幕關閉後的亮度量測值</t>
    </r>
    <r>
      <rPr>
        <sz val="12"/>
        <rFont val="Arial"/>
        <family val="2"/>
      </rPr>
      <t>:</t>
    </r>
  </si>
  <si>
    <r>
      <t>*</t>
    </r>
    <r>
      <rPr>
        <sz val="12"/>
        <rFont val="標楷體"/>
        <family val="4"/>
      </rPr>
      <t>標準值</t>
    </r>
    <r>
      <rPr>
        <sz val="12"/>
        <rFont val="Arial"/>
        <family val="2"/>
      </rPr>
      <t xml:space="preserve">  Loff&lt;=Lmin x 0.6</t>
    </r>
  </si>
  <si>
    <r>
      <t>左螢幕</t>
    </r>
    <r>
      <rPr>
        <sz val="12"/>
        <rFont val="Arial"/>
        <family val="2"/>
      </rPr>
      <t>L</t>
    </r>
    <r>
      <rPr>
        <sz val="8"/>
        <rFont val="Arial"/>
        <family val="2"/>
      </rPr>
      <t>off</t>
    </r>
    <r>
      <rPr>
        <sz val="12"/>
        <rFont val="Arial"/>
        <family val="2"/>
      </rPr>
      <t xml:space="preserve"> =</t>
    </r>
  </si>
  <si>
    <r>
      <t>cd/m</t>
    </r>
    <r>
      <rPr>
        <vertAlign val="superscript"/>
        <sz val="12"/>
        <rFont val="Arial"/>
        <family val="2"/>
      </rPr>
      <t>2</t>
    </r>
  </si>
  <si>
    <r>
      <t>右螢幕</t>
    </r>
    <r>
      <rPr>
        <sz val="12"/>
        <rFont val="Arial"/>
        <family val="2"/>
      </rPr>
      <t>L</t>
    </r>
    <r>
      <rPr>
        <sz val="8"/>
        <rFont val="Arial"/>
        <family val="2"/>
      </rPr>
      <t>off</t>
    </r>
    <r>
      <rPr>
        <sz val="12"/>
        <rFont val="Arial"/>
        <family val="2"/>
      </rPr>
      <t xml:space="preserve"> =</t>
    </r>
  </si>
  <si>
    <r>
      <t>左螢幕</t>
    </r>
    <r>
      <rPr>
        <sz val="12"/>
        <rFont val="Arial"/>
        <family val="2"/>
      </rPr>
      <t>:</t>
    </r>
  </si>
  <si>
    <r>
      <t>右螢幕</t>
    </r>
    <r>
      <rPr>
        <sz val="12"/>
        <rFont val="Arial"/>
        <family val="2"/>
      </rPr>
      <t>:</t>
    </r>
  </si>
  <si>
    <r>
      <t xml:space="preserve">2. </t>
    </r>
    <r>
      <rPr>
        <sz val="12"/>
        <rFont val="標楷體"/>
        <family val="4"/>
      </rPr>
      <t>螢幕中心影像最小亮度量測值</t>
    </r>
    <r>
      <rPr>
        <sz val="12"/>
        <rFont val="Arial"/>
        <family val="2"/>
      </rPr>
      <t>:</t>
    </r>
  </si>
  <si>
    <r>
      <t>*</t>
    </r>
    <r>
      <rPr>
        <sz val="12"/>
        <rFont val="標楷體"/>
        <family val="4"/>
      </rPr>
      <t>建議值</t>
    </r>
    <r>
      <rPr>
        <sz val="12"/>
        <rFont val="Arial"/>
        <family val="2"/>
      </rPr>
      <t>&lt;= 1.0 cd/m</t>
    </r>
    <r>
      <rPr>
        <vertAlign val="superscript"/>
        <sz val="12"/>
        <rFont val="Arial"/>
        <family val="2"/>
      </rPr>
      <t>2</t>
    </r>
  </si>
  <si>
    <t>如果環境照度無法達到建議值可建立一較高的數值,但這將導致解析度及亮度比降低</t>
  </si>
  <si>
    <r>
      <t>左螢幕</t>
    </r>
    <r>
      <rPr>
        <sz val="12"/>
        <rFont val="Arial"/>
        <family val="2"/>
      </rPr>
      <t>L</t>
    </r>
    <r>
      <rPr>
        <sz val="8"/>
        <rFont val="Arial"/>
        <family val="2"/>
      </rPr>
      <t>min</t>
    </r>
    <r>
      <rPr>
        <sz val="12"/>
        <rFont val="Arial"/>
        <family val="2"/>
      </rPr>
      <t xml:space="preserve"> =</t>
    </r>
  </si>
  <si>
    <r>
      <t>右螢幕</t>
    </r>
    <r>
      <rPr>
        <sz val="12"/>
        <rFont val="Arial"/>
        <family val="2"/>
      </rPr>
      <t>L</t>
    </r>
    <r>
      <rPr>
        <sz val="8"/>
        <rFont val="Arial"/>
        <family val="2"/>
      </rPr>
      <t>min</t>
    </r>
    <r>
      <rPr>
        <sz val="12"/>
        <rFont val="Arial"/>
        <family val="2"/>
      </rPr>
      <t xml:space="preserve"> =</t>
    </r>
  </si>
  <si>
    <r>
      <t xml:space="preserve">3. </t>
    </r>
    <r>
      <rPr>
        <sz val="12"/>
        <rFont val="標楷體"/>
        <family val="4"/>
      </rPr>
      <t>螢幕中心影像最大亮度量測值</t>
    </r>
    <r>
      <rPr>
        <sz val="12"/>
        <rFont val="Arial"/>
        <family val="2"/>
      </rPr>
      <t>:</t>
    </r>
  </si>
  <si>
    <r>
      <t>*</t>
    </r>
    <r>
      <rPr>
        <sz val="12"/>
        <color indexed="8"/>
        <rFont val="標楷體"/>
        <family val="4"/>
      </rPr>
      <t>建議值</t>
    </r>
    <r>
      <rPr>
        <sz val="12"/>
        <color indexed="8"/>
        <rFont val="Arial"/>
        <family val="2"/>
      </rPr>
      <t>&gt;= 250 cd/m</t>
    </r>
    <r>
      <rPr>
        <vertAlign val="superscript"/>
        <sz val="12"/>
        <color indexed="8"/>
        <rFont val="Arial"/>
        <family val="2"/>
      </rPr>
      <t>2</t>
    </r>
  </si>
  <si>
    <r>
      <t>左螢幕</t>
    </r>
    <r>
      <rPr>
        <sz val="12"/>
        <rFont val="Arial"/>
        <family val="2"/>
      </rPr>
      <t>L</t>
    </r>
    <r>
      <rPr>
        <sz val="8"/>
        <rFont val="Arial"/>
        <family val="2"/>
      </rPr>
      <t>max</t>
    </r>
    <r>
      <rPr>
        <sz val="12"/>
        <rFont val="Arial"/>
        <family val="2"/>
      </rPr>
      <t xml:space="preserve"> =</t>
    </r>
  </si>
  <si>
    <r>
      <t>右螢幕</t>
    </r>
    <r>
      <rPr>
        <sz val="12"/>
        <rFont val="Arial"/>
        <family val="2"/>
      </rPr>
      <t>L</t>
    </r>
    <r>
      <rPr>
        <sz val="8"/>
        <rFont val="Arial"/>
        <family val="2"/>
      </rPr>
      <t>max</t>
    </r>
    <r>
      <rPr>
        <sz val="12"/>
        <rFont val="Arial"/>
        <family val="2"/>
      </rPr>
      <t xml:space="preserve"> =</t>
    </r>
  </si>
  <si>
    <t xml:space="preserve">  *依不同方式量測使用下列公式</t>
  </si>
  <si>
    <r>
      <t xml:space="preserve">        </t>
    </r>
    <r>
      <rPr>
        <sz val="12"/>
        <rFont val="標楷體"/>
        <family val="4"/>
      </rPr>
      <t>以距離螢幕</t>
    </r>
    <r>
      <rPr>
        <sz val="12"/>
        <rFont val="標楷體"/>
        <family val="4"/>
      </rPr>
      <t>方式量測使用公式</t>
    </r>
    <r>
      <rPr>
        <sz val="12"/>
        <rFont val="Arial"/>
        <family val="2"/>
      </rPr>
      <t xml:space="preserve">   LR= Lmax /Lmin&gt;=250</t>
    </r>
  </si>
  <si>
    <r>
      <t xml:space="preserve">        </t>
    </r>
    <r>
      <rPr>
        <sz val="12"/>
        <rFont val="標楷體"/>
        <family val="4"/>
      </rPr>
      <t>以平貼螢幕方式量測使用公式</t>
    </r>
    <r>
      <rPr>
        <sz val="12"/>
        <rFont val="Arial"/>
        <family val="2"/>
      </rPr>
      <t xml:space="preserve">   LR= Lmax/(Lmin+Loff)&gt;=250</t>
    </r>
  </si>
  <si>
    <t xml:space="preserve"> </t>
  </si>
  <si>
    <r>
      <t>4.</t>
    </r>
    <r>
      <rPr>
        <sz val="12"/>
        <rFont val="標楷體"/>
        <family val="4"/>
      </rPr>
      <t>計算兩螢幕最大亮度差異值</t>
    </r>
    <r>
      <rPr>
        <sz val="12"/>
        <rFont val="Arial"/>
        <family val="2"/>
      </rPr>
      <t xml:space="preserve"> :</t>
    </r>
  </si>
  <si>
    <r>
      <t>*</t>
    </r>
    <r>
      <rPr>
        <sz val="12"/>
        <rFont val="標楷體"/>
        <family val="4"/>
      </rPr>
      <t>建議值：&lt;=亮度較低者之</t>
    </r>
    <r>
      <rPr>
        <sz val="12"/>
        <rFont val="Arial"/>
        <family val="2"/>
      </rPr>
      <t>10%</t>
    </r>
  </si>
  <si>
    <r>
      <t>備註</t>
    </r>
    <r>
      <rPr>
        <sz val="12"/>
        <rFont val="Arial"/>
        <family val="2"/>
      </rPr>
      <t>:</t>
    </r>
  </si>
  <si>
    <r>
      <t xml:space="preserve"> 4.</t>
    </r>
    <r>
      <rPr>
        <b/>
        <sz val="18"/>
        <rFont val="標楷體"/>
        <family val="4"/>
      </rPr>
      <t>亮度一致性 (每半年)</t>
    </r>
  </si>
  <si>
    <r>
      <t>左螢幕</t>
    </r>
    <r>
      <rPr>
        <sz val="12"/>
        <rFont val="Arial"/>
        <family val="2"/>
      </rPr>
      <t xml:space="preserve"> : </t>
    </r>
  </si>
  <si>
    <t>測試影像圖像</t>
  </si>
  <si>
    <t>Lcenter</t>
  </si>
  <si>
    <r>
      <t>最大亮度偏差比例</t>
    </r>
    <r>
      <rPr>
        <sz val="12"/>
        <rFont val="Arial"/>
        <family val="2"/>
      </rPr>
      <t>(%)</t>
    </r>
  </si>
  <si>
    <t>TG18-UNL10</t>
  </si>
  <si>
    <t>TG18-UNL80</t>
  </si>
  <si>
    <r>
      <t>右螢幕</t>
    </r>
    <r>
      <rPr>
        <sz val="12"/>
        <rFont val="Arial"/>
        <family val="2"/>
      </rPr>
      <t xml:space="preserve"> : </t>
    </r>
  </si>
  <si>
    <t>測試影像圖像</t>
  </si>
  <si>
    <t>Rcenter</t>
  </si>
  <si>
    <t>TG18-UNL80</t>
  </si>
  <si>
    <r>
      <t>例如</t>
    </r>
    <r>
      <rPr>
        <sz val="12"/>
        <rFont val="Arial"/>
        <family val="2"/>
      </rPr>
      <t>&lt;30%(</t>
    </r>
    <r>
      <rPr>
        <sz val="12"/>
        <rFont val="標楷體"/>
        <family val="4"/>
      </rPr>
      <t>依據國家的標準規範訂定</t>
    </r>
    <r>
      <rPr>
        <sz val="12"/>
        <rFont val="Arial"/>
        <family val="2"/>
      </rPr>
      <t>)</t>
    </r>
  </si>
  <si>
    <r>
      <t>5.</t>
    </r>
    <r>
      <rPr>
        <b/>
        <sz val="18"/>
        <rFont val="標楷體"/>
        <family val="4"/>
      </rPr>
      <t>解析度 (每半年)</t>
    </r>
  </si>
  <si>
    <t>辨識區塊</t>
  </si>
  <si>
    <t>Center</t>
  </si>
  <si>
    <t>Upper L.</t>
  </si>
  <si>
    <t>Upper R.</t>
  </si>
  <si>
    <t>Lower L.</t>
  </si>
  <si>
    <t>Lower R.</t>
  </si>
  <si>
    <r>
      <t xml:space="preserve">Cx </t>
    </r>
    <r>
      <rPr>
        <sz val="12"/>
        <rFont val="標楷體"/>
        <family val="4"/>
      </rPr>
      <t>圖樣評分</t>
    </r>
  </si>
  <si>
    <r>
      <t>垂直高解析度</t>
    </r>
    <r>
      <rPr>
        <sz val="12"/>
        <rFont val="Arial"/>
        <family val="2"/>
      </rPr>
      <t xml:space="preserve">  line-pairs</t>
    </r>
  </si>
  <si>
    <t>可見</t>
  </si>
  <si>
    <t>不可見</t>
  </si>
  <si>
    <r>
      <t>水平高解析度</t>
    </r>
    <r>
      <rPr>
        <sz val="12"/>
        <rFont val="Arial"/>
        <family val="2"/>
      </rPr>
      <t xml:space="preserve">  line-pairs</t>
    </r>
  </si>
  <si>
    <t xml:space="preserve"> Failed</t>
  </si>
  <si>
    <r>
      <t>垂直高解析度</t>
    </r>
    <r>
      <rPr>
        <sz val="12"/>
        <rFont val="Arial"/>
        <family val="2"/>
      </rPr>
      <t>line-pairs</t>
    </r>
  </si>
  <si>
    <r>
      <t>水平高解析度</t>
    </r>
    <r>
      <rPr>
        <sz val="12"/>
        <rFont val="Arial"/>
        <family val="2"/>
      </rPr>
      <t>line-pairs</t>
    </r>
  </si>
  <si>
    <r>
      <t>6.</t>
    </r>
    <r>
      <rPr>
        <b/>
        <sz val="18"/>
        <rFont val="標楷體"/>
        <family val="4"/>
      </rPr>
      <t>雜訊 (每半年)</t>
    </r>
  </si>
  <si>
    <t>圖像的四個象限區塊中至少其中三個象限區塊的所有白點是可見的</t>
  </si>
  <si>
    <t>pass</t>
  </si>
  <si>
    <r>
      <t xml:space="preserve">12b. </t>
    </r>
    <r>
      <rPr>
        <sz val="18"/>
        <rFont val="標楷體"/>
        <family val="4"/>
      </rPr>
      <t>準直儀評估 使用</t>
    </r>
    <r>
      <rPr>
        <sz val="18"/>
        <rFont val="Arial"/>
        <family val="2"/>
      </rPr>
      <t>Unfors DXR</t>
    </r>
  </si>
  <si>
    <r>
      <t xml:space="preserve">13. </t>
    </r>
    <r>
      <rPr>
        <b/>
        <sz val="18"/>
        <rFont val="標楷體"/>
        <family val="4"/>
      </rPr>
      <t>半值層測量及輻射輸出劑量率</t>
    </r>
  </si>
  <si>
    <r>
      <rPr>
        <sz val="12"/>
        <rFont val="標楷體"/>
        <family val="4"/>
      </rPr>
      <t xml:space="preserve">右側
</t>
    </r>
    <r>
      <rPr>
        <sz val="8"/>
        <rFont val="Arial Unicode MS"/>
        <family val="1"/>
      </rPr>
      <t>Right edge</t>
    </r>
    <r>
      <rPr>
        <sz val="12"/>
        <rFont val="Arial Unicode MS"/>
        <family val="1"/>
      </rPr>
      <t xml:space="preserve">
 (</t>
    </r>
    <r>
      <rPr>
        <sz val="12"/>
        <rFont val="標楷體"/>
        <family val="4"/>
      </rPr>
      <t>硬幣</t>
    </r>
    <r>
      <rPr>
        <sz val="12"/>
        <rFont val="Arial Unicode MS"/>
        <family val="1"/>
      </rPr>
      <t>6)</t>
    </r>
  </si>
  <si>
    <r>
      <rPr>
        <sz val="12"/>
        <rFont val="標楷體"/>
        <family val="4"/>
      </rPr>
      <t xml:space="preserve">前側
</t>
    </r>
    <r>
      <rPr>
        <sz val="8"/>
        <rFont val="Arial Unicode MS"/>
        <family val="1"/>
      </rPr>
      <t>Nipple-side edge</t>
    </r>
    <r>
      <rPr>
        <sz val="12"/>
        <rFont val="Arial Unicode MS"/>
        <family val="1"/>
      </rPr>
      <t xml:space="preserve">
(</t>
    </r>
    <r>
      <rPr>
        <sz val="12"/>
        <rFont val="標楷體"/>
        <family val="4"/>
      </rPr>
      <t>硬幣</t>
    </r>
    <r>
      <rPr>
        <sz val="12"/>
        <rFont val="Arial Unicode MS"/>
        <family val="1"/>
      </rPr>
      <t>1)</t>
    </r>
  </si>
  <si>
    <r>
      <rPr>
        <sz val="12"/>
        <rFont val="標楷體"/>
        <family val="4"/>
      </rPr>
      <t xml:space="preserve">胸壁側
</t>
    </r>
    <r>
      <rPr>
        <sz val="8"/>
        <rFont val="Arial Unicode MS"/>
        <family val="1"/>
      </rPr>
      <t>Chest-wall edge</t>
    </r>
    <r>
      <rPr>
        <sz val="12"/>
        <rFont val="Arial Unicode MS"/>
        <family val="1"/>
      </rPr>
      <t xml:space="preserve">
(</t>
    </r>
    <r>
      <rPr>
        <sz val="12"/>
        <rFont val="標楷體"/>
        <family val="4"/>
      </rPr>
      <t>硬幣</t>
    </r>
    <r>
      <rPr>
        <sz val="12"/>
        <rFont val="Arial Unicode MS"/>
        <family val="1"/>
      </rPr>
      <t>4)</t>
    </r>
  </si>
  <si>
    <r>
      <t xml:space="preserve">左側
</t>
    </r>
    <r>
      <rPr>
        <sz val="8"/>
        <rFont val="Arial Unicode MS"/>
        <family val="1"/>
      </rPr>
      <t>Left edge</t>
    </r>
    <r>
      <rPr>
        <sz val="12"/>
        <rFont val="Arial Unicode MS"/>
        <family val="1"/>
      </rPr>
      <t xml:space="preserve">
</t>
    </r>
    <r>
      <rPr>
        <sz val="12"/>
        <rFont val="標楷體"/>
        <family val="4"/>
      </rPr>
      <t>(硬幣2)</t>
    </r>
  </si>
  <si>
    <r>
      <t>11.</t>
    </r>
    <r>
      <rPr>
        <b/>
        <sz val="18"/>
        <rFont val="標楷體"/>
        <family val="4"/>
      </rPr>
      <t>非年度之</t>
    </r>
    <r>
      <rPr>
        <b/>
        <sz val="18"/>
        <rFont val="Arial Unicode MS"/>
        <family val="1"/>
      </rPr>
      <t>QC</t>
    </r>
    <r>
      <rPr>
        <b/>
        <sz val="18"/>
        <rFont val="標楷體"/>
        <family val="4"/>
      </rPr>
      <t>工作查核</t>
    </r>
  </si>
  <si>
    <r>
      <rPr>
        <b/>
        <sz val="18"/>
        <rFont val="Arial Unicode MS"/>
        <family val="1"/>
      </rPr>
      <t>12a</t>
    </r>
    <r>
      <rPr>
        <b/>
        <sz val="18"/>
        <rFont val="標楷體"/>
        <family val="4"/>
      </rPr>
      <t>. 準直儀、</t>
    </r>
    <r>
      <rPr>
        <b/>
        <sz val="18"/>
        <rFont val="Arial Unicode MS"/>
        <family val="1"/>
      </rPr>
      <t>X</t>
    </r>
    <r>
      <rPr>
        <b/>
        <sz val="18"/>
        <rFont val="標楷體"/>
        <family val="4"/>
      </rPr>
      <t>光無感區域及壓迫板位置評估</t>
    </r>
  </si>
  <si>
    <r>
      <t>準直儀評估使用</t>
    </r>
    <r>
      <rPr>
        <sz val="16"/>
        <rFont val="Arial Unicode MS"/>
        <family val="1"/>
      </rPr>
      <t>unfors DXR</t>
    </r>
  </si>
  <si>
    <r>
      <t>準直儀、</t>
    </r>
    <r>
      <rPr>
        <sz val="16"/>
        <rFont val="Arial Unicode MS"/>
        <family val="1"/>
      </rPr>
      <t>X</t>
    </r>
    <r>
      <rPr>
        <sz val="16"/>
        <rFont val="標楷體"/>
        <family val="4"/>
      </rPr>
      <t>光無感區及壓迫板評估</t>
    </r>
  </si>
  <si>
    <r>
      <t>非年度</t>
    </r>
    <r>
      <rPr>
        <sz val="16"/>
        <rFont val="Arial Unicode MS"/>
        <family val="1"/>
      </rPr>
      <t>QC</t>
    </r>
    <r>
      <rPr>
        <sz val="16"/>
        <rFont val="標楷體"/>
        <family val="4"/>
      </rPr>
      <t>工作查核</t>
    </r>
  </si>
  <si>
    <r>
      <rPr>
        <sz val="16"/>
        <rFont val="Arial Unicode MS"/>
        <family val="1"/>
      </rPr>
      <t>AEC</t>
    </r>
    <r>
      <rPr>
        <sz val="16"/>
        <rFont val="標楷體"/>
        <family val="4"/>
      </rPr>
      <t>測試</t>
    </r>
  </si>
  <si>
    <t>1. 假體影像品質(每週)</t>
  </si>
  <si>
    <r>
      <t>平均灰階值</t>
    </r>
    <r>
      <rPr>
        <sz val="12"/>
        <rFont val="Arial Unicode MS"/>
        <family val="2"/>
      </rPr>
      <t>Mean</t>
    </r>
    <r>
      <rPr>
        <sz val="9"/>
        <rFont val="標楷體"/>
        <family val="4"/>
      </rPr>
      <t>腫塊</t>
    </r>
    <r>
      <rPr>
        <sz val="12"/>
        <rFont val="標楷體"/>
        <family val="4"/>
      </rPr>
      <t xml:space="preserve">
的最大偏移率</t>
    </r>
    <r>
      <rPr>
        <sz val="12"/>
        <rFont val="Arial Unicode MS"/>
        <family val="2"/>
      </rPr>
      <t>(MD)</t>
    </r>
  </si>
  <si>
    <r>
      <t xml:space="preserve">3. </t>
    </r>
    <r>
      <rPr>
        <sz val="12"/>
        <rFont val="標楷體"/>
        <family val="4"/>
      </rPr>
      <t>選擇臨床的使用條件(認證假體的條件)</t>
    </r>
  </si>
  <si>
    <r>
      <t xml:space="preserve">4. </t>
    </r>
    <r>
      <rPr>
        <sz val="12"/>
        <rFont val="標楷體"/>
        <family val="4"/>
      </rPr>
      <t>臨床上是否使用其它的靶極/濾片組合</t>
    </r>
  </si>
  <si>
    <t>靶極/濾片</t>
  </si>
  <si>
    <t>2.7 mGy/s</t>
  </si>
  <si>
    <t>Mammomat Revelation</t>
  </si>
  <si>
    <t>4. 重照片/廢片分析(每季)</t>
  </si>
  <si>
    <r>
      <t>14.</t>
    </r>
    <r>
      <rPr>
        <b/>
        <sz val="18"/>
        <rFont val="標楷體"/>
        <family val="4"/>
      </rPr>
      <t>管電壓測量及再現性測試</t>
    </r>
  </si>
  <si>
    <t>5. 平均乳腺劑量</t>
  </si>
  <si>
    <t>平均乳腺劑量</t>
  </si>
  <si>
    <t>管電壓測量及再現性測試</t>
  </si>
  <si>
    <t>年</t>
  </si>
  <si>
    <t>月</t>
  </si>
  <si>
    <t>日期</t>
  </si>
  <si>
    <r>
      <t>假如測試不通過,執行非年度測試</t>
    </r>
    <r>
      <rPr>
        <sz val="12"/>
        <rFont val="Arial Unicode MS"/>
        <family val="1"/>
      </rPr>
      <t>3 SNR and CNR</t>
    </r>
    <r>
      <rPr>
        <sz val="12"/>
        <rFont val="標楷體"/>
        <family val="4"/>
      </rPr>
      <t>及年度測試6</t>
    </r>
    <r>
      <rPr>
        <sz val="12"/>
        <rFont val="Arial Unicode MS"/>
        <family val="1"/>
      </rPr>
      <t xml:space="preserve"> Resolution</t>
    </r>
  </si>
  <si>
    <r>
      <t>如果兩項測試皆通過，假體影像</t>
    </r>
    <r>
      <rPr>
        <sz val="12"/>
        <rFont val="Arial Unicode MS"/>
        <family val="1"/>
      </rPr>
      <t>4</t>
    </r>
    <r>
      <rPr>
        <sz val="12"/>
        <rFont val="標楷體"/>
        <family val="4"/>
      </rPr>
      <t>條纖維、</t>
    </r>
    <r>
      <rPr>
        <sz val="12"/>
        <rFont val="Arial Unicode MS"/>
        <family val="1"/>
      </rPr>
      <t>3</t>
    </r>
    <r>
      <rPr>
        <sz val="12"/>
        <rFont val="標楷體"/>
        <family val="4"/>
      </rPr>
      <t>個鈣化群和</t>
    </r>
    <r>
      <rPr>
        <sz val="12"/>
        <rFont val="Arial Unicode MS"/>
        <family val="1"/>
      </rPr>
      <t>3</t>
    </r>
    <r>
      <rPr>
        <sz val="12"/>
        <rFont val="標楷體"/>
        <family val="4"/>
      </rPr>
      <t>個腫塊即可接受</t>
    </r>
  </si>
  <si>
    <r>
      <rPr>
        <sz val="12"/>
        <rFont val="標楷體"/>
        <family val="4"/>
      </rPr>
      <t>備註</t>
    </r>
    <r>
      <rPr>
        <sz val="12"/>
        <rFont val="Times New Roman"/>
        <family val="1"/>
      </rPr>
      <t>:</t>
    </r>
  </si>
  <si>
    <r>
      <rPr>
        <sz val="11"/>
        <rFont val="標楷體"/>
        <family val="4"/>
      </rPr>
      <t>假如測試不通過</t>
    </r>
    <r>
      <rPr>
        <sz val="11"/>
        <rFont val="Times New Roman"/>
        <family val="1"/>
      </rPr>
      <t>,</t>
    </r>
    <r>
      <rPr>
        <sz val="11"/>
        <rFont val="標楷體"/>
        <family val="4"/>
      </rPr>
      <t>執行非年度測試</t>
    </r>
    <r>
      <rPr>
        <sz val="11"/>
        <rFont val="Times New Roman"/>
        <family val="1"/>
      </rPr>
      <t>3 SNR and CNR</t>
    </r>
    <r>
      <rPr>
        <sz val="11"/>
        <rFont val="標楷體"/>
        <family val="4"/>
      </rPr>
      <t>及年度測試</t>
    </r>
    <r>
      <rPr>
        <sz val="11"/>
        <rFont val="Times New Roman"/>
        <family val="1"/>
      </rPr>
      <t>6 Resolution</t>
    </r>
  </si>
  <si>
    <r>
      <rPr>
        <sz val="11"/>
        <rFont val="標楷體"/>
        <family val="4"/>
      </rPr>
      <t>如果兩項測試皆通過，假體影像</t>
    </r>
    <r>
      <rPr>
        <sz val="11"/>
        <rFont val="Times New Roman"/>
        <family val="1"/>
      </rPr>
      <t>4</t>
    </r>
    <r>
      <rPr>
        <sz val="11"/>
        <rFont val="標楷體"/>
        <family val="4"/>
      </rPr>
      <t>條纖維、</t>
    </r>
    <r>
      <rPr>
        <sz val="11"/>
        <rFont val="Times New Roman"/>
        <family val="1"/>
      </rPr>
      <t>3</t>
    </r>
    <r>
      <rPr>
        <sz val="11"/>
        <rFont val="標楷體"/>
        <family val="4"/>
      </rPr>
      <t>個鈣化群和</t>
    </r>
    <r>
      <rPr>
        <sz val="11"/>
        <rFont val="Times New Roman"/>
        <family val="1"/>
      </rPr>
      <t>3</t>
    </r>
    <r>
      <rPr>
        <sz val="11"/>
        <rFont val="標楷體"/>
        <family val="4"/>
      </rPr>
      <t>個腫塊即可接受</t>
    </r>
  </si>
  <si>
    <t>1. 假體影像品質(每週)</t>
  </si>
  <si>
    <t>Serial number of used phantom:RMI-156(T573)</t>
  </si>
  <si>
    <t>模擬物方向</t>
  </si>
  <si>
    <t>AGD</t>
  </si>
  <si>
    <r>
      <t>纖維</t>
    </r>
    <r>
      <rPr>
        <sz val="12"/>
        <rFont val="Arial"/>
        <family val="2"/>
      </rPr>
      <t>(4)</t>
    </r>
  </si>
  <si>
    <r>
      <t>鈣化</t>
    </r>
    <r>
      <rPr>
        <sz val="12"/>
        <rFont val="Arial"/>
        <family val="2"/>
      </rPr>
      <t>(3)</t>
    </r>
  </si>
  <si>
    <r>
      <t>腫塊</t>
    </r>
    <r>
      <rPr>
        <sz val="12"/>
        <rFont val="Arial"/>
        <family val="2"/>
      </rPr>
      <t>(3)</t>
    </r>
  </si>
  <si>
    <t>上</t>
  </si>
  <si>
    <t>下</t>
  </si>
  <si>
    <r>
      <t xml:space="preserve">1. Tomo </t>
    </r>
    <r>
      <rPr>
        <b/>
        <sz val="18"/>
        <rFont val="標楷體"/>
        <family val="4"/>
      </rPr>
      <t>假體影像品質</t>
    </r>
    <r>
      <rPr>
        <b/>
        <sz val="18"/>
        <rFont val="Times New Roman"/>
        <family val="1"/>
      </rPr>
      <t>(</t>
    </r>
    <r>
      <rPr>
        <b/>
        <sz val="18"/>
        <rFont val="標楷體"/>
        <family val="4"/>
      </rPr>
      <t>每日執行</t>
    </r>
    <r>
      <rPr>
        <b/>
        <sz val="18"/>
        <rFont val="Times New Roman"/>
        <family val="1"/>
      </rPr>
      <t>Tomo</t>
    </r>
    <r>
      <rPr>
        <b/>
        <sz val="18"/>
        <rFont val="標楷體"/>
        <family val="4"/>
      </rPr>
      <t>前</t>
    </r>
    <r>
      <rPr>
        <b/>
        <sz val="18"/>
        <rFont val="Times New Roman"/>
        <family val="1"/>
      </rPr>
      <t>)</t>
    </r>
  </si>
  <si>
    <t>v</t>
  </si>
  <si>
    <r>
      <t>16. ACR</t>
    </r>
    <r>
      <rPr>
        <sz val="12"/>
        <rFont val="標楷體"/>
        <family val="4"/>
      </rPr>
      <t>認證假體厚度顯示</t>
    </r>
    <r>
      <rPr>
        <u val="single"/>
        <sz val="12"/>
        <rFont val="Arial"/>
        <family val="2"/>
      </rPr>
      <t xml:space="preserve">    43</t>
    </r>
    <r>
      <rPr>
        <b/>
        <u val="single"/>
        <sz val="12"/>
        <rFont val="Arial"/>
        <family val="2"/>
      </rPr>
      <t xml:space="preserve"> </t>
    </r>
    <r>
      <rPr>
        <u val="single"/>
        <sz val="12"/>
        <rFont val="Arial"/>
        <family val="2"/>
      </rPr>
      <t xml:space="preserve">     </t>
    </r>
    <r>
      <rPr>
        <b/>
        <u val="single"/>
        <sz val="12"/>
        <rFont val="Arial"/>
        <family val="2"/>
      </rPr>
      <t xml:space="preserve"> </t>
    </r>
    <r>
      <rPr>
        <sz val="12"/>
        <rFont val="Arial"/>
        <family val="2"/>
      </rPr>
      <t>mm (35~43mm)</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</si>
</sst>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0000000_ "/>
    <numFmt numFmtId="189" formatCode="0.0000000000_ "/>
    <numFmt numFmtId="190" formatCode="0.00000000_ "/>
    <numFmt numFmtId="191" formatCode="0.0000000_ "/>
    <numFmt numFmtId="192" formatCode="0.000000_ "/>
    <numFmt numFmtId="193" formatCode="0.00000_ "/>
    <numFmt numFmtId="194" formatCode="0.0000_ "/>
    <numFmt numFmtId="195" formatCode="0.000_ "/>
    <numFmt numFmtId="196" formatCode="0.00_ "/>
    <numFmt numFmtId="197" formatCode="0.0_ "/>
    <numFmt numFmtId="198" formatCode="0_ "/>
    <numFmt numFmtId="199" formatCode="0.0%"/>
    <numFmt numFmtId="200" formatCode="0.00;_ "/>
    <numFmt numFmtId="201" formatCode="#,##0.0_);\(#,##0.0\)"/>
    <numFmt numFmtId="202" formatCode="0.000"/>
    <numFmt numFmtId="203" formatCode="0.0"/>
    <numFmt numFmtId="204" formatCode="0_);[Red]\(0\)"/>
    <numFmt numFmtId="205" formatCode="0_);\(0\)"/>
    <numFmt numFmtId="206" formatCode="[$-409]h:mm:ss\ AM/PM"/>
    <numFmt numFmtId="207" formatCode="[$-409]dddd\,\ mmmm\ dd\,\ yyyy"/>
    <numFmt numFmtId="208" formatCode="m&quot;月&quot;d&quot;日&quot;"/>
    <numFmt numFmtId="209" formatCode="&quot;NT$&quot;#,##0;\-&quot;NT$&quot;#,##0"/>
    <numFmt numFmtId="210" formatCode="&quot;NT$&quot;#,##0;[Red]\-&quot;NT$&quot;#,##0"/>
    <numFmt numFmtId="211" formatCode="&quot;NT$&quot;#,##0.00;\-&quot;NT$&quot;#,##0.00"/>
    <numFmt numFmtId="212" formatCode="&quot;NT$&quot;#,##0.00;[Red]\-&quot;NT$&quot;#,##0.00"/>
    <numFmt numFmtId="213" formatCode="_-&quot;NT$&quot;* #,##0_-;\-&quot;NT$&quot;* #,##0_-;_-&quot;NT$&quot;* &quot;-&quot;_-;_-@_-"/>
    <numFmt numFmtId="214" formatCode="_-&quot;NT$&quot;* #,##0.00_-;\-&quot;NT$&quot;* #,##0.00_-;_-&quot;NT$&quot;* &quot;-&quot;??_-;_-@_-"/>
    <numFmt numFmtId="215" formatCode="0;_က"/>
    <numFmt numFmtId="216" formatCode="0;_ "/>
    <numFmt numFmtId="217" formatCode="0.0;_ "/>
    <numFmt numFmtId="218" formatCode="0.000;_ "/>
    <numFmt numFmtId="219" formatCode="mm&quot;月&quot;dd&quot;日&quot;"/>
    <numFmt numFmtId="220" formatCode="0.00_);\(0.00\)"/>
    <numFmt numFmtId="221" formatCode="0.00_);[Red]\(0.00\)"/>
    <numFmt numFmtId="222" formatCode="[$-409]mmmm\-yy;@"/>
    <numFmt numFmtId="223" formatCode="[$-409]d\-mmm\-yy;@"/>
    <numFmt numFmtId="224" formatCode=";;;"/>
  </numFmts>
  <fonts count="99">
    <font>
      <sz val="11"/>
      <name val="Arial"/>
      <family val="2"/>
    </font>
    <font>
      <u val="single"/>
      <sz val="11"/>
      <color indexed="36"/>
      <name val="Arial"/>
      <family val="2"/>
    </font>
    <font>
      <u val="single"/>
      <sz val="11"/>
      <color indexed="12"/>
      <name val="Arial"/>
      <family val="2"/>
    </font>
    <font>
      <sz val="12"/>
      <name val="Arial"/>
      <family val="2"/>
    </font>
    <font>
      <sz val="9"/>
      <name val="細明體"/>
      <family val="3"/>
    </font>
    <font>
      <b/>
      <sz val="18"/>
      <name val="標楷體"/>
      <family val="4"/>
    </font>
    <font>
      <sz val="11"/>
      <name val="標楷體"/>
      <family val="4"/>
    </font>
    <font>
      <sz val="18"/>
      <name val="標楷體"/>
      <family val="4"/>
    </font>
    <font>
      <sz val="12"/>
      <name val="標楷體"/>
      <family val="4"/>
    </font>
    <font>
      <sz val="12"/>
      <name val="Arial Unicode MS"/>
      <family val="1"/>
    </font>
    <font>
      <vertAlign val="subscript"/>
      <sz val="12"/>
      <name val="Arial Unicode MS"/>
      <family val="1"/>
    </font>
    <font>
      <b/>
      <u val="single"/>
      <sz val="12"/>
      <name val="Arial Unicode MS"/>
      <family val="1"/>
    </font>
    <font>
      <b/>
      <sz val="12"/>
      <color indexed="12"/>
      <name val="Arial Unicode MS"/>
      <family val="1"/>
    </font>
    <font>
      <b/>
      <sz val="11"/>
      <name val="Arial"/>
      <family val="2"/>
    </font>
    <font>
      <b/>
      <sz val="16"/>
      <name val="標楷體"/>
      <family val="4"/>
    </font>
    <font>
      <b/>
      <sz val="16"/>
      <name val="Arial"/>
      <family val="2"/>
    </font>
    <font>
      <b/>
      <sz val="18"/>
      <name val="Arial Unicode MS"/>
      <family val="1"/>
    </font>
    <font>
      <b/>
      <sz val="18"/>
      <name val="Arial"/>
      <family val="2"/>
    </font>
    <font>
      <b/>
      <sz val="12"/>
      <color indexed="12"/>
      <name val="Arial"/>
      <family val="2"/>
    </font>
    <font>
      <b/>
      <sz val="12"/>
      <color indexed="10"/>
      <name val="Arial"/>
      <family val="2"/>
    </font>
    <font>
      <b/>
      <sz val="11"/>
      <color indexed="10"/>
      <name val="Arial"/>
      <family val="2"/>
    </font>
    <font>
      <sz val="18"/>
      <name val="Arial"/>
      <family val="2"/>
    </font>
    <font>
      <sz val="10"/>
      <name val="標楷體"/>
      <family val="4"/>
    </font>
    <font>
      <sz val="10"/>
      <name val="Arial"/>
      <family val="2"/>
    </font>
    <font>
      <b/>
      <sz val="12"/>
      <name val="Arial"/>
      <family val="2"/>
    </font>
    <font>
      <vertAlign val="subscript"/>
      <sz val="12"/>
      <name val="Arial"/>
      <family val="2"/>
    </font>
    <font>
      <sz val="12"/>
      <name val="細明體"/>
      <family val="3"/>
    </font>
    <font>
      <b/>
      <sz val="12"/>
      <color indexed="8"/>
      <name val="Arial"/>
      <family val="2"/>
    </font>
    <font>
      <sz val="11"/>
      <color indexed="10"/>
      <name val="Arial"/>
      <family val="2"/>
    </font>
    <font>
      <u val="single"/>
      <sz val="12"/>
      <name val="Arial"/>
      <family val="2"/>
    </font>
    <font>
      <b/>
      <u val="single"/>
      <sz val="12"/>
      <name val="Arial"/>
      <family val="2"/>
    </font>
    <font>
      <b/>
      <sz val="12"/>
      <color indexed="18"/>
      <name val="Arial"/>
      <family val="2"/>
    </font>
    <font>
      <b/>
      <sz val="12"/>
      <name val="標楷體"/>
      <family val="4"/>
    </font>
    <font>
      <sz val="14"/>
      <name val="Arial Unicode MS"/>
      <family val="1"/>
    </font>
    <font>
      <sz val="12"/>
      <name val="Times New Roman"/>
      <family val="1"/>
    </font>
    <font>
      <b/>
      <sz val="12"/>
      <name val="細明體"/>
      <family val="3"/>
    </font>
    <font>
      <sz val="12"/>
      <name val="BatangChe"/>
      <family val="3"/>
    </font>
    <font>
      <b/>
      <sz val="14"/>
      <name val="Arial"/>
      <family val="2"/>
    </font>
    <font>
      <b/>
      <sz val="12"/>
      <name val="Arial Unicode MS"/>
      <family val="1"/>
    </font>
    <font>
      <u val="single"/>
      <sz val="12"/>
      <name val="標楷體"/>
      <family val="4"/>
    </font>
    <font>
      <sz val="12"/>
      <name val="GulimChe"/>
      <family val="3"/>
    </font>
    <font>
      <sz val="16"/>
      <name val="標楷體"/>
      <family val="4"/>
    </font>
    <font>
      <sz val="20"/>
      <name val="標楷體"/>
      <family val="4"/>
    </font>
    <font>
      <sz val="12"/>
      <color indexed="55"/>
      <name val="標楷體"/>
      <family val="4"/>
    </font>
    <font>
      <vertAlign val="subscript"/>
      <sz val="12"/>
      <name val="標楷體"/>
      <family val="4"/>
    </font>
    <font>
      <sz val="11"/>
      <name val="Arial Unicode MS"/>
      <family val="1"/>
    </font>
    <font>
      <b/>
      <sz val="10"/>
      <name val="Arial"/>
      <family val="2"/>
    </font>
    <font>
      <sz val="12"/>
      <color indexed="63"/>
      <name val="標楷體"/>
      <family val="4"/>
    </font>
    <font>
      <sz val="12"/>
      <name val="AR MingtiM KSC"/>
      <family val="3"/>
    </font>
    <font>
      <sz val="12"/>
      <name val="Arial Narrow"/>
      <family val="2"/>
    </font>
    <font>
      <sz val="11"/>
      <name val="細明體"/>
      <family val="3"/>
    </font>
    <font>
      <sz val="8"/>
      <name val="Arial"/>
      <family val="2"/>
    </font>
    <font>
      <vertAlign val="superscript"/>
      <sz val="12"/>
      <name val="Arial"/>
      <family val="2"/>
    </font>
    <font>
      <sz val="12"/>
      <color indexed="8"/>
      <name val="Arial"/>
      <family val="2"/>
    </font>
    <font>
      <sz val="12"/>
      <color indexed="8"/>
      <name val="標楷體"/>
      <family val="4"/>
    </font>
    <font>
      <vertAlign val="superscript"/>
      <sz val="12"/>
      <color indexed="8"/>
      <name val="Arial"/>
      <family val="2"/>
    </font>
    <font>
      <b/>
      <sz val="10"/>
      <color indexed="12"/>
      <name val="Arial"/>
      <family val="2"/>
    </font>
    <font>
      <sz val="8"/>
      <name val="Arial Unicode MS"/>
      <family val="1"/>
    </font>
    <font>
      <sz val="16"/>
      <name val="Arial Unicode MS"/>
      <family val="1"/>
    </font>
    <font>
      <sz val="9"/>
      <name val="標楷體"/>
      <family val="4"/>
    </font>
    <font>
      <sz val="12"/>
      <name val="DFKai-SB"/>
      <family val="4"/>
    </font>
    <font>
      <sz val="11"/>
      <name val="Times New Roman"/>
      <family val="1"/>
    </font>
    <font>
      <b/>
      <sz val="18"/>
      <name val="Times New Roman"/>
      <family val="1"/>
    </font>
    <font>
      <sz val="10"/>
      <color indexed="8"/>
      <name val="Arial"/>
      <family val="2"/>
    </font>
    <font>
      <sz val="10"/>
      <color indexed="9"/>
      <name val="Arial"/>
      <family val="2"/>
    </font>
    <font>
      <sz val="10"/>
      <color indexed="60"/>
      <name val="Arial"/>
      <family val="2"/>
    </font>
    <font>
      <b/>
      <sz val="10"/>
      <color indexed="8"/>
      <name val="Arial"/>
      <family val="2"/>
    </font>
    <font>
      <sz val="10"/>
      <color indexed="17"/>
      <name val="Arial"/>
      <family val="2"/>
    </font>
    <font>
      <b/>
      <sz val="10"/>
      <color indexed="52"/>
      <name val="Arial"/>
      <family val="2"/>
    </font>
    <font>
      <sz val="10"/>
      <color indexed="52"/>
      <name val="Arial"/>
      <family val="2"/>
    </font>
    <font>
      <i/>
      <sz val="10"/>
      <color indexed="23"/>
      <name val="Arial"/>
      <family val="2"/>
    </font>
    <font>
      <b/>
      <sz val="18"/>
      <color indexed="56"/>
      <name val="新細明體"/>
      <family val="1"/>
    </font>
    <font>
      <b/>
      <sz val="15"/>
      <color indexed="56"/>
      <name val="Arial"/>
      <family val="2"/>
    </font>
    <font>
      <b/>
      <sz val="13"/>
      <color indexed="56"/>
      <name val="Arial"/>
      <family val="2"/>
    </font>
    <font>
      <b/>
      <sz val="11"/>
      <color indexed="56"/>
      <name val="Arial"/>
      <family val="2"/>
    </font>
    <font>
      <sz val="10"/>
      <color indexed="62"/>
      <name val="Arial"/>
      <family val="2"/>
    </font>
    <font>
      <b/>
      <sz val="10"/>
      <color indexed="63"/>
      <name val="Arial"/>
      <family val="2"/>
    </font>
    <font>
      <b/>
      <sz val="10"/>
      <color indexed="9"/>
      <name val="Arial"/>
      <family val="2"/>
    </font>
    <font>
      <sz val="10"/>
      <color indexed="20"/>
      <name val="Arial"/>
      <family val="2"/>
    </font>
    <font>
      <sz val="10"/>
      <color indexed="10"/>
      <name val="Arial"/>
      <family val="2"/>
    </font>
    <font>
      <sz val="9"/>
      <name val="Microsoft JhengHei UI"/>
      <family val="2"/>
    </font>
    <font>
      <sz val="10"/>
      <color theme="1"/>
      <name val="Arial"/>
      <family val="2"/>
    </font>
    <font>
      <sz val="10"/>
      <color theme="0"/>
      <name val="Arial"/>
      <family val="2"/>
    </font>
    <font>
      <sz val="10"/>
      <color rgb="FF9C6500"/>
      <name val="Arial"/>
      <family val="2"/>
    </font>
    <font>
      <b/>
      <sz val="10"/>
      <color theme="1"/>
      <name val="Arial"/>
      <family val="2"/>
    </font>
    <font>
      <sz val="10"/>
      <color rgb="FF006100"/>
      <name val="Arial"/>
      <family val="2"/>
    </font>
    <font>
      <b/>
      <sz val="10"/>
      <color rgb="FFFA7D00"/>
      <name val="Arial"/>
      <family val="2"/>
    </font>
    <font>
      <sz val="10"/>
      <color rgb="FFFA7D00"/>
      <name val="Arial"/>
      <family val="2"/>
    </font>
    <font>
      <i/>
      <sz val="10"/>
      <color rgb="FF7F7F7F"/>
      <name val="Arial"/>
      <family val="2"/>
    </font>
    <font>
      <b/>
      <sz val="18"/>
      <color theme="3"/>
      <name val="Cambria"/>
      <family val="1"/>
    </font>
    <font>
      <b/>
      <sz val="15"/>
      <color theme="3"/>
      <name val="Arial"/>
      <family val="2"/>
    </font>
    <font>
      <b/>
      <sz val="13"/>
      <color theme="3"/>
      <name val="Arial"/>
      <family val="2"/>
    </font>
    <font>
      <b/>
      <sz val="11"/>
      <color theme="3"/>
      <name val="Arial"/>
      <family val="2"/>
    </font>
    <font>
      <sz val="10"/>
      <color rgb="FF3F3F76"/>
      <name val="Arial"/>
      <family val="2"/>
    </font>
    <font>
      <b/>
      <sz val="10"/>
      <color rgb="FF3F3F3F"/>
      <name val="Arial"/>
      <family val="2"/>
    </font>
    <font>
      <b/>
      <sz val="10"/>
      <color theme="0"/>
      <name val="Arial"/>
      <family val="2"/>
    </font>
    <font>
      <sz val="10"/>
      <color rgb="FF9C0006"/>
      <name val="Arial"/>
      <family val="2"/>
    </font>
    <font>
      <sz val="10"/>
      <color rgb="FFFF0000"/>
      <name val="Arial"/>
      <family val="2"/>
    </font>
    <font>
      <b/>
      <sz val="12"/>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style="thin"/>
    </border>
    <border>
      <left style="medium"/>
      <right style="thin"/>
      <top style="medium"/>
      <bottom style="thin"/>
    </border>
    <border>
      <left style="thin"/>
      <right style="medium"/>
      <top style="medium"/>
      <bottom style="thin"/>
    </border>
    <border>
      <left>
        <color indexed="63"/>
      </left>
      <right>
        <color indexed="63"/>
      </right>
      <top style="thin"/>
      <bottom style="thin"/>
    </border>
    <border>
      <left style="thin"/>
      <right style="thin"/>
      <top>
        <color indexed="63"/>
      </top>
      <bottom style="thin"/>
    </border>
    <border>
      <left style="thin"/>
      <right style="thin"/>
      <top style="thin"/>
      <bottom style="medium"/>
    </border>
    <border>
      <left style="thin"/>
      <right style="thin"/>
      <top style="medium"/>
      <bottom style="thin"/>
    </border>
    <border>
      <left style="thin"/>
      <right>
        <color indexed="63"/>
      </right>
      <top>
        <color indexed="63"/>
      </top>
      <bottom>
        <color indexed="63"/>
      </bottom>
    </border>
    <border>
      <left style="medium"/>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medium"/>
      <right style="thin"/>
      <top style="thin"/>
      <bottom>
        <color indexed="63"/>
      </bottom>
    </border>
    <border>
      <left>
        <color indexed="63"/>
      </left>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3" fillId="0" borderId="0">
      <alignment vertical="top"/>
      <protection/>
    </xf>
    <xf numFmtId="0" fontId="34"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0" fontId="1" fillId="0" borderId="0" applyNumberFormat="0" applyFill="0" applyBorder="0" applyAlignment="0" applyProtection="0"/>
    <xf numFmtId="0" fontId="83" fillId="20" borderId="0" applyNumberFormat="0" applyBorder="0" applyAlignment="0" applyProtection="0"/>
    <xf numFmtId="0" fontId="84" fillId="0" borderId="1" applyNumberFormat="0" applyFill="0" applyAlignment="0" applyProtection="0"/>
    <xf numFmtId="0" fontId="85" fillId="21" borderId="0" applyNumberFormat="0" applyBorder="0" applyAlignment="0" applyProtection="0"/>
    <xf numFmtId="9" fontId="0" fillId="0" borderId="0" applyFont="0" applyFill="0" applyBorder="0" applyAlignment="0" applyProtection="0"/>
    <xf numFmtId="0" fontId="86"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87"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88" fillId="0" borderId="0" applyNumberFormat="0" applyFill="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9" fillId="0" borderId="0" applyNumberForma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30" borderId="2" applyNumberFormat="0" applyAlignment="0" applyProtection="0"/>
    <xf numFmtId="0" fontId="94" fillId="22" borderId="8" applyNumberFormat="0" applyAlignment="0" applyProtection="0"/>
    <xf numFmtId="0" fontId="95" fillId="31" borderId="9" applyNumberFormat="0" applyAlignment="0" applyProtection="0"/>
    <xf numFmtId="0" fontId="96" fillId="32" borderId="0" applyNumberFormat="0" applyBorder="0" applyAlignment="0" applyProtection="0"/>
    <xf numFmtId="0" fontId="97" fillId="0" borderId="0" applyNumberFormat="0" applyFill="0" applyBorder="0" applyAlignment="0" applyProtection="0"/>
  </cellStyleXfs>
  <cellXfs count="631">
    <xf numFmtId="0" fontId="0" fillId="0" borderId="0" xfId="0" applyAlignment="1">
      <alignment vertical="center"/>
    </xf>
    <xf numFmtId="0" fontId="7" fillId="0" borderId="0" xfId="0" applyFont="1" applyAlignment="1">
      <alignment vertical="center"/>
    </xf>
    <xf numFmtId="0" fontId="8" fillId="0" borderId="0" xfId="0" applyFont="1" applyAlignment="1">
      <alignment horizontal="left" vertical="center" indent="2"/>
    </xf>
    <xf numFmtId="0" fontId="8" fillId="0" borderId="0" xfId="0" applyFon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9" fillId="0" borderId="10" xfId="0" applyFont="1" applyBorder="1" applyAlignment="1">
      <alignment horizontal="center" vertical="center"/>
    </xf>
    <xf numFmtId="0" fontId="9" fillId="33" borderId="10" xfId="0" applyFont="1" applyFill="1" applyBorder="1" applyAlignment="1">
      <alignment horizontal="center" vertical="center"/>
    </xf>
    <xf numFmtId="196" fontId="9" fillId="34" borderId="10" xfId="0" applyNumberFormat="1" applyFont="1" applyFill="1" applyBorder="1" applyAlignment="1">
      <alignment horizontal="center" vertical="center"/>
    </xf>
    <xf numFmtId="0" fontId="9" fillId="34" borderId="10" xfId="0" applyFont="1" applyFill="1" applyBorder="1" applyAlignment="1">
      <alignment horizontal="center" vertical="center"/>
    </xf>
    <xf numFmtId="196" fontId="11" fillId="34" borderId="10" xfId="0" applyNumberFormat="1"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8" fillId="0" borderId="11" xfId="0" applyFont="1" applyBorder="1" applyAlignment="1">
      <alignment horizontal="center" vertical="center"/>
    </xf>
    <xf numFmtId="0" fontId="9" fillId="0" borderId="0" xfId="0" applyFont="1" applyAlignment="1">
      <alignment vertical="center"/>
    </xf>
    <xf numFmtId="0" fontId="9" fillId="33" borderId="11" xfId="0" applyFont="1" applyFill="1" applyBorder="1" applyAlignment="1">
      <alignment horizontal="center" vertical="center"/>
    </xf>
    <xf numFmtId="0" fontId="9" fillId="0" borderId="0" xfId="0" applyFont="1" applyAlignment="1">
      <alignment horizontal="left" vertical="center"/>
    </xf>
    <xf numFmtId="199" fontId="12" fillId="34" borderId="10" xfId="42" applyNumberFormat="1" applyFont="1" applyFill="1" applyBorder="1" applyAlignment="1">
      <alignment horizontal="center" vertical="center"/>
    </xf>
    <xf numFmtId="9" fontId="9" fillId="0" borderId="10" xfId="0" applyNumberFormat="1" applyFont="1" applyBorder="1" applyAlignment="1">
      <alignment horizontal="center" vertical="center"/>
    </xf>
    <xf numFmtId="0" fontId="9" fillId="0" borderId="11" xfId="0" applyFont="1" applyBorder="1" applyAlignment="1">
      <alignment horizontal="center" vertical="center"/>
    </xf>
    <xf numFmtId="0" fontId="9" fillId="0" borderId="0" xfId="0" applyFont="1" applyFill="1" applyAlignment="1">
      <alignment vertical="center"/>
    </xf>
    <xf numFmtId="9" fontId="9" fillId="0" borderId="10"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8" fillId="0" borderId="0" xfId="0" applyFont="1" applyBorder="1" applyAlignment="1">
      <alignment horizontal="left" vertical="center"/>
    </xf>
    <xf numFmtId="0" fontId="9"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xf>
    <xf numFmtId="0" fontId="8" fillId="0" borderId="0" xfId="0" applyFont="1" applyAlignment="1">
      <alignment horizontal="center" vertical="center"/>
    </xf>
    <xf numFmtId="0" fontId="8" fillId="0" borderId="12" xfId="0" applyFont="1" applyBorder="1" applyAlignment="1">
      <alignment vertical="center"/>
    </xf>
    <xf numFmtId="0" fontId="7" fillId="0" borderId="0" xfId="0" applyFont="1" applyAlignment="1">
      <alignment horizontal="center" vertical="center"/>
    </xf>
    <xf numFmtId="0" fontId="14" fillId="0" borderId="13" xfId="0" applyFont="1" applyBorder="1" applyAlignment="1">
      <alignment horizontal="center" vertical="center"/>
    </xf>
    <xf numFmtId="0" fontId="5" fillId="0" borderId="14" xfId="0" applyFont="1" applyBorder="1" applyAlignment="1">
      <alignment horizontal="center" vertical="center"/>
    </xf>
    <xf numFmtId="0" fontId="15" fillId="0" borderId="14" xfId="0" applyFont="1" applyBorder="1" applyAlignment="1">
      <alignment horizontal="center" vertical="center"/>
    </xf>
    <xf numFmtId="0" fontId="16" fillId="0" borderId="14" xfId="0" applyFont="1" applyBorder="1" applyAlignment="1">
      <alignment horizontal="center" vertical="center"/>
    </xf>
    <xf numFmtId="0" fontId="14" fillId="0" borderId="15" xfId="0" applyFont="1" applyBorder="1" applyAlignment="1">
      <alignment horizontal="center" vertical="center"/>
    </xf>
    <xf numFmtId="0" fontId="5" fillId="0" borderId="16" xfId="0" applyFont="1" applyBorder="1" applyAlignment="1">
      <alignment horizontal="center" vertical="center"/>
    </xf>
    <xf numFmtId="0" fontId="8" fillId="0" borderId="10" xfId="0" applyFont="1" applyBorder="1" applyAlignment="1">
      <alignment horizontal="center" vertical="center" wrapText="1"/>
    </xf>
    <xf numFmtId="0" fontId="3" fillId="0" borderId="10" xfId="0" applyFont="1" applyBorder="1" applyAlignment="1">
      <alignment horizontal="center" vertical="center"/>
    </xf>
    <xf numFmtId="0" fontId="19" fillId="0" borderId="10" xfId="0" applyFont="1" applyBorder="1" applyAlignment="1">
      <alignment horizontal="center" vertical="center"/>
    </xf>
    <xf numFmtId="0" fontId="21" fillId="0" borderId="0" xfId="0" applyFont="1" applyAlignment="1">
      <alignment vertical="center"/>
    </xf>
    <xf numFmtId="0" fontId="3" fillId="0" borderId="0" xfId="0" applyFont="1" applyAlignment="1">
      <alignment horizontal="left" vertical="center" indent="2"/>
    </xf>
    <xf numFmtId="0" fontId="3" fillId="0" borderId="0" xfId="0" applyFont="1" applyAlignment="1">
      <alignment horizontal="center" vertical="center"/>
    </xf>
    <xf numFmtId="0" fontId="24" fillId="0" borderId="10" xfId="0" applyFont="1" applyBorder="1" applyAlignment="1">
      <alignment horizontal="center" vertical="center"/>
    </xf>
    <xf numFmtId="0" fontId="18" fillId="0" borderId="10" xfId="0" applyFont="1" applyBorder="1" applyAlignment="1">
      <alignment horizontal="center" vertical="center"/>
    </xf>
    <xf numFmtId="0" fontId="3" fillId="0" borderId="0" xfId="0" applyFont="1" applyAlignment="1">
      <alignment horizontal="left" vertical="center"/>
    </xf>
    <xf numFmtId="0" fontId="3" fillId="0" borderId="10" xfId="0" applyFont="1" applyBorder="1" applyAlignment="1">
      <alignment vertical="center"/>
    </xf>
    <xf numFmtId="0" fontId="8" fillId="0" borderId="10" xfId="0" applyFont="1" applyBorder="1" applyAlignment="1">
      <alignment vertical="center"/>
    </xf>
    <xf numFmtId="0" fontId="3" fillId="0" borderId="0" xfId="0" applyFont="1" applyBorder="1" applyAlignment="1">
      <alignment vertical="center"/>
    </xf>
    <xf numFmtId="196" fontId="18" fillId="34" borderId="10" xfId="0" applyNumberFormat="1" applyFont="1" applyFill="1" applyBorder="1" applyAlignment="1">
      <alignment horizontal="center" vertical="center"/>
    </xf>
    <xf numFmtId="196" fontId="18" fillId="34" borderId="17" xfId="0" applyNumberFormat="1" applyFont="1" applyFill="1" applyBorder="1" applyAlignment="1">
      <alignment horizontal="center" vertical="center"/>
    </xf>
    <xf numFmtId="10" fontId="18" fillId="34" borderId="18" xfId="42" applyNumberFormat="1" applyFont="1" applyFill="1" applyBorder="1" applyAlignment="1">
      <alignment horizontal="center" vertical="center"/>
    </xf>
    <xf numFmtId="0" fontId="3" fillId="0" borderId="19" xfId="0" applyFont="1" applyBorder="1" applyAlignment="1">
      <alignment horizontal="center" vertical="center"/>
    </xf>
    <xf numFmtId="199" fontId="18" fillId="34" borderId="20" xfId="42" applyNumberFormat="1" applyFont="1" applyFill="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8" fillId="34" borderId="15" xfId="0" applyFont="1" applyFill="1" applyBorder="1" applyAlignment="1">
      <alignment horizontal="center" vertical="center"/>
    </xf>
    <xf numFmtId="0" fontId="19" fillId="34" borderId="16" xfId="0" applyFont="1" applyFill="1" applyBorder="1" applyAlignment="1">
      <alignment horizontal="center" vertical="center"/>
    </xf>
    <xf numFmtId="199" fontId="18" fillId="34" borderId="20" xfId="0" applyNumberFormat="1" applyFont="1" applyFill="1" applyBorder="1" applyAlignment="1">
      <alignment horizontal="center" vertical="center"/>
    </xf>
    <xf numFmtId="0" fontId="27" fillId="0" borderId="10" xfId="0" applyFont="1" applyBorder="1" applyAlignment="1">
      <alignment horizontal="center" vertical="center"/>
    </xf>
    <xf numFmtId="10" fontId="18" fillId="34" borderId="10" xfId="42" applyNumberFormat="1" applyFont="1" applyFill="1" applyBorder="1" applyAlignment="1">
      <alignment horizontal="center" vertical="center"/>
    </xf>
    <xf numFmtId="0" fontId="8" fillId="0" borderId="18" xfId="0" applyFont="1" applyBorder="1" applyAlignment="1">
      <alignment vertical="center"/>
    </xf>
    <xf numFmtId="0" fontId="8" fillId="0" borderId="21" xfId="0" applyFont="1" applyBorder="1" applyAlignment="1">
      <alignment vertical="center"/>
    </xf>
    <xf numFmtId="0" fontId="8" fillId="0" borderId="11" xfId="0" applyFont="1" applyBorder="1" applyAlignment="1">
      <alignment vertical="center"/>
    </xf>
    <xf numFmtId="0" fontId="3" fillId="0" borderId="18" xfId="0" applyFont="1" applyBorder="1" applyAlignment="1">
      <alignment vertical="center"/>
    </xf>
    <xf numFmtId="0" fontId="3" fillId="35" borderId="0" xfId="0" applyFont="1" applyFill="1" applyAlignment="1">
      <alignment vertical="center"/>
    </xf>
    <xf numFmtId="0" fontId="24" fillId="35" borderId="0" xfId="0" applyFont="1" applyFill="1" applyAlignment="1">
      <alignment horizontal="left"/>
    </xf>
    <xf numFmtId="0" fontId="3" fillId="35" borderId="0" xfId="0" applyFont="1" applyFill="1" applyAlignment="1">
      <alignment/>
    </xf>
    <xf numFmtId="0" fontId="3" fillId="35" borderId="0" xfId="0" applyFont="1" applyFill="1" applyBorder="1" applyAlignment="1">
      <alignment/>
    </xf>
    <xf numFmtId="0" fontId="8" fillId="35" borderId="10" xfId="0" applyFont="1" applyFill="1" applyBorder="1" applyAlignment="1">
      <alignment horizontal="center"/>
    </xf>
    <xf numFmtId="0" fontId="3" fillId="35" borderId="10" xfId="0" applyFont="1" applyFill="1" applyBorder="1" applyAlignment="1">
      <alignment horizontal="center"/>
    </xf>
    <xf numFmtId="0" fontId="3" fillId="35" borderId="10" xfId="0" applyFont="1" applyFill="1" applyBorder="1" applyAlignment="1" applyProtection="1">
      <alignment horizontal="center"/>
      <protection locked="0"/>
    </xf>
    <xf numFmtId="0" fontId="3" fillId="35" borderId="18" xfId="0" applyFont="1" applyFill="1" applyBorder="1" applyAlignment="1">
      <alignment horizontal="center"/>
    </xf>
    <xf numFmtId="0" fontId="3" fillId="35" borderId="10" xfId="0" applyFont="1" applyFill="1" applyBorder="1" applyAlignment="1" applyProtection="1">
      <alignment/>
      <protection locked="0"/>
    </xf>
    <xf numFmtId="0" fontId="3" fillId="35" borderId="0" xfId="0" applyFont="1" applyFill="1" applyBorder="1" applyAlignment="1">
      <alignment horizontal="center"/>
    </xf>
    <xf numFmtId="0" fontId="3" fillId="35" borderId="0" xfId="0" applyFont="1" applyFill="1" applyBorder="1" applyAlignment="1" applyProtection="1">
      <alignment/>
      <protection locked="0"/>
    </xf>
    <xf numFmtId="0" fontId="23" fillId="35" borderId="0" xfId="0" applyFont="1" applyFill="1" applyAlignment="1">
      <alignment vertical="center"/>
    </xf>
    <xf numFmtId="0" fontId="23" fillId="0" borderId="0" xfId="0" applyFont="1" applyAlignment="1">
      <alignment vertical="center"/>
    </xf>
    <xf numFmtId="0" fontId="8" fillId="35" borderId="0" xfId="35" applyFont="1" applyFill="1" applyBorder="1">
      <alignment/>
      <protection/>
    </xf>
    <xf numFmtId="0" fontId="23" fillId="35" borderId="0" xfId="35" applyFont="1" applyFill="1" applyBorder="1">
      <alignment/>
      <protection/>
    </xf>
    <xf numFmtId="0" fontId="23" fillId="35" borderId="0" xfId="35" applyFont="1" applyFill="1" applyAlignment="1">
      <alignment wrapText="1"/>
      <protection/>
    </xf>
    <xf numFmtId="0" fontId="23" fillId="35" borderId="0" xfId="35" applyFont="1" applyFill="1" applyBorder="1" applyAlignment="1">
      <alignment wrapText="1"/>
      <protection/>
    </xf>
    <xf numFmtId="0" fontId="23" fillId="35" borderId="0" xfId="35" applyFont="1" applyFill="1">
      <alignment/>
      <protection/>
    </xf>
    <xf numFmtId="0" fontId="22" fillId="35" borderId="0" xfId="35" applyFont="1" applyFill="1" applyBorder="1">
      <alignment/>
      <protection/>
    </xf>
    <xf numFmtId="0" fontId="31" fillId="0" borderId="10" xfId="0" applyFont="1" applyBorder="1" applyAlignment="1">
      <alignment horizontal="center" vertical="center"/>
    </xf>
    <xf numFmtId="0" fontId="32" fillId="0" borderId="0" xfId="0" applyFont="1" applyAlignment="1">
      <alignment vertical="center"/>
    </xf>
    <xf numFmtId="0" fontId="32" fillId="35" borderId="10" xfId="0" applyFont="1" applyFill="1" applyBorder="1" applyAlignment="1">
      <alignment horizontal="center"/>
    </xf>
    <xf numFmtId="0" fontId="24" fillId="34" borderId="10" xfId="0" applyFont="1" applyFill="1" applyBorder="1" applyAlignment="1">
      <alignment horizontal="center"/>
    </xf>
    <xf numFmtId="0" fontId="3" fillId="0" borderId="10" xfId="0" applyFont="1" applyBorder="1" applyAlignment="1" applyProtection="1">
      <alignment horizontal="center" vertical="center"/>
      <protection locked="0"/>
    </xf>
    <xf numFmtId="0" fontId="24" fillId="34" borderId="10" xfId="0" applyFont="1" applyFill="1" applyBorder="1" applyAlignment="1">
      <alignment horizontal="center" vertical="center"/>
    </xf>
    <xf numFmtId="0" fontId="3" fillId="35" borderId="0" xfId="0" applyFont="1" applyFill="1" applyBorder="1" applyAlignment="1">
      <alignment horizontal="center" vertical="center"/>
    </xf>
    <xf numFmtId="0" fontId="24" fillId="35" borderId="0" xfId="0" applyFont="1" applyFill="1" applyBorder="1" applyAlignment="1">
      <alignment horizontal="center" vertical="center"/>
    </xf>
    <xf numFmtId="0" fontId="8" fillId="35" borderId="0" xfId="0" applyFont="1" applyFill="1" applyAlignment="1">
      <alignment/>
    </xf>
    <xf numFmtId="0" fontId="24" fillId="35" borderId="10" xfId="0" applyFont="1" applyFill="1" applyBorder="1" applyAlignment="1">
      <alignment horizontal="center"/>
    </xf>
    <xf numFmtId="0" fontId="24" fillId="34" borderId="10" xfId="0" applyFont="1" applyFill="1" applyBorder="1" applyAlignment="1" applyProtection="1">
      <alignment horizontal="center"/>
      <protection locked="0"/>
    </xf>
    <xf numFmtId="0" fontId="24" fillId="35" borderId="0" xfId="0" applyFont="1" applyFill="1" applyAlignment="1">
      <alignment horizontal="right"/>
    </xf>
    <xf numFmtId="0" fontId="24" fillId="35" borderId="0" xfId="0" applyFont="1" applyFill="1" applyBorder="1" applyAlignment="1" applyProtection="1">
      <alignment horizontal="center"/>
      <protection/>
    </xf>
    <xf numFmtId="0" fontId="24" fillId="35" borderId="10" xfId="0" applyFont="1" applyFill="1" applyBorder="1" applyAlignment="1">
      <alignment horizontal="center" vertical="center" wrapText="1"/>
    </xf>
    <xf numFmtId="0" fontId="3" fillId="35" borderId="22" xfId="0" applyFont="1" applyFill="1" applyBorder="1" applyAlignment="1">
      <alignment horizontal="center"/>
    </xf>
    <xf numFmtId="0" fontId="33" fillId="0" borderId="0" xfId="0" applyFont="1" applyAlignment="1">
      <alignment vertical="center"/>
    </xf>
    <xf numFmtId="202" fontId="3" fillId="0" borderId="10" xfId="0" applyNumberFormat="1" applyFont="1" applyFill="1" applyBorder="1" applyAlignment="1" applyProtection="1">
      <alignment horizontal="center"/>
      <protection locked="0"/>
    </xf>
    <xf numFmtId="202" fontId="3" fillId="35" borderId="0" xfId="0" applyNumberFormat="1" applyFont="1" applyFill="1" applyBorder="1" applyAlignment="1">
      <alignment horizontal="center"/>
    </xf>
    <xf numFmtId="202" fontId="3" fillId="35" borderId="0" xfId="0" applyNumberFormat="1" applyFont="1" applyFill="1" applyBorder="1" applyAlignment="1">
      <alignment/>
    </xf>
    <xf numFmtId="0" fontId="9" fillId="0" borderId="0" xfId="0" applyFont="1" applyAlignment="1">
      <alignment vertical="center"/>
    </xf>
    <xf numFmtId="202" fontId="3" fillId="35" borderId="10" xfId="0" applyNumberFormat="1" applyFont="1" applyFill="1" applyBorder="1" applyAlignment="1" applyProtection="1">
      <alignment horizontal="center"/>
      <protection locked="0"/>
    </xf>
    <xf numFmtId="202" fontId="24" fillId="34" borderId="10" xfId="0" applyNumberFormat="1" applyFont="1" applyFill="1" applyBorder="1" applyAlignment="1">
      <alignment horizontal="center"/>
    </xf>
    <xf numFmtId="202" fontId="3" fillId="35" borderId="10" xfId="0" applyNumberFormat="1" applyFont="1" applyFill="1" applyBorder="1" applyAlignment="1">
      <alignment horizontal="center"/>
    </xf>
    <xf numFmtId="202" fontId="3" fillId="35" borderId="11" xfId="0" applyNumberFormat="1" applyFont="1" applyFill="1" applyBorder="1" applyAlignment="1">
      <alignment horizontal="center"/>
    </xf>
    <xf numFmtId="203" fontId="3" fillId="34" borderId="10" xfId="0" applyNumberFormat="1" applyFont="1" applyFill="1" applyBorder="1" applyAlignment="1">
      <alignment horizontal="center"/>
    </xf>
    <xf numFmtId="10" fontId="3" fillId="34" borderId="10" xfId="0" applyNumberFormat="1" applyFont="1" applyFill="1" applyBorder="1" applyAlignment="1">
      <alignment horizontal="center"/>
    </xf>
    <xf numFmtId="0" fontId="32" fillId="35" borderId="0" xfId="0" applyFont="1" applyFill="1" applyBorder="1" applyAlignment="1">
      <alignment horizontal="left"/>
    </xf>
    <xf numFmtId="0" fontId="24" fillId="35" borderId="0" xfId="0" applyFont="1" applyFill="1" applyBorder="1" applyAlignment="1">
      <alignment horizontal="center" wrapText="1"/>
    </xf>
    <xf numFmtId="1" fontId="24" fillId="35" borderId="0" xfId="0" applyNumberFormat="1" applyFont="1" applyFill="1" applyBorder="1" applyAlignment="1">
      <alignment horizontal="center" wrapText="1"/>
    </xf>
    <xf numFmtId="202" fontId="24" fillId="35" borderId="0" xfId="0" applyNumberFormat="1" applyFont="1" applyFill="1" applyBorder="1" applyAlignment="1">
      <alignment horizontal="center" wrapText="1"/>
    </xf>
    <xf numFmtId="203" fontId="24" fillId="35" borderId="0" xfId="0" applyNumberFormat="1" applyFont="1" applyFill="1" applyBorder="1" applyAlignment="1">
      <alignment horizontal="center" wrapText="1"/>
    </xf>
    <xf numFmtId="0" fontId="24" fillId="35" borderId="17" xfId="0" applyFont="1" applyFill="1" applyBorder="1" applyAlignment="1">
      <alignment horizontal="center" vertical="center"/>
    </xf>
    <xf numFmtId="0" fontId="24" fillId="35" borderId="17" xfId="0" applyFont="1" applyFill="1" applyBorder="1" applyAlignment="1">
      <alignment horizontal="center" vertical="center" wrapText="1"/>
    </xf>
    <xf numFmtId="0" fontId="32" fillId="35" borderId="17" xfId="0" applyFont="1" applyFill="1" applyBorder="1" applyAlignment="1">
      <alignment horizontal="center" vertical="center" wrapText="1"/>
    </xf>
    <xf numFmtId="0" fontId="32" fillId="35" borderId="18" xfId="0" applyFont="1" applyFill="1" applyBorder="1" applyAlignment="1">
      <alignment horizontal="center" vertical="center" wrapText="1"/>
    </xf>
    <xf numFmtId="0" fontId="3" fillId="35" borderId="10" xfId="0" applyFont="1" applyFill="1" applyBorder="1" applyAlignment="1">
      <alignment horizontal="center" wrapText="1"/>
    </xf>
    <xf numFmtId="203" fontId="3" fillId="34" borderId="10" xfId="0" applyNumberFormat="1" applyFont="1" applyFill="1" applyBorder="1" applyAlignment="1">
      <alignment horizontal="center" wrapText="1"/>
    </xf>
    <xf numFmtId="0" fontId="3" fillId="34" borderId="18" xfId="0" applyFont="1" applyFill="1" applyBorder="1" applyAlignment="1">
      <alignment horizontal="center" wrapText="1"/>
    </xf>
    <xf numFmtId="0" fontId="24" fillId="34" borderId="10" xfId="0" applyFont="1" applyFill="1" applyBorder="1" applyAlignment="1">
      <alignment horizontal="center" wrapText="1"/>
    </xf>
    <xf numFmtId="0" fontId="24" fillId="0" borderId="0" xfId="0" applyFont="1" applyAlignment="1">
      <alignment vertical="center"/>
    </xf>
    <xf numFmtId="0" fontId="3" fillId="0" borderId="0" xfId="0" applyFont="1" applyBorder="1" applyAlignment="1">
      <alignment horizontal="center" vertical="center"/>
    </xf>
    <xf numFmtId="0" fontId="3" fillId="0" borderId="12" xfId="0" applyFont="1" applyBorder="1" applyAlignment="1">
      <alignment vertical="center"/>
    </xf>
    <xf numFmtId="0" fontId="17" fillId="0" borderId="0" xfId="0" applyFont="1" applyFill="1" applyBorder="1" applyAlignment="1">
      <alignment horizontal="center" vertical="center"/>
    </xf>
    <xf numFmtId="0" fontId="0" fillId="0" borderId="0" xfId="0" applyFont="1" applyFill="1" applyBorder="1" applyAlignment="1">
      <alignment horizontal="center" vertical="center"/>
    </xf>
    <xf numFmtId="220" fontId="3" fillId="34" borderId="10" xfId="34" applyNumberFormat="1" applyFont="1" applyFill="1" applyBorder="1" applyAlignment="1">
      <alignment horizontal="center"/>
      <protection/>
    </xf>
    <xf numFmtId="0" fontId="3" fillId="0" borderId="0" xfId="0" applyNumberFormat="1" applyFont="1" applyBorder="1" applyAlignment="1">
      <alignment vertical="center"/>
    </xf>
    <xf numFmtId="0" fontId="3" fillId="33" borderId="0" xfId="0" applyFont="1" applyFill="1" applyBorder="1" applyAlignment="1">
      <alignment horizontal="center" vertical="center"/>
    </xf>
    <xf numFmtId="0" fontId="24" fillId="33" borderId="0" xfId="0" applyFont="1" applyFill="1" applyBorder="1" applyAlignment="1">
      <alignment horizontal="center" vertical="center"/>
    </xf>
    <xf numFmtId="197" fontId="24" fillId="33" borderId="0" xfId="0" applyNumberFormat="1" applyFont="1" applyFill="1" applyBorder="1" applyAlignment="1">
      <alignment horizontal="center" vertical="center"/>
    </xf>
    <xf numFmtId="0" fontId="18" fillId="33" borderId="0" xfId="0" applyFont="1" applyFill="1" applyBorder="1" applyAlignment="1">
      <alignment horizontal="center" vertical="center"/>
    </xf>
    <xf numFmtId="0" fontId="19" fillId="33" borderId="0" xfId="0" applyFont="1" applyFill="1" applyBorder="1" applyAlignment="1">
      <alignment horizontal="center" vertical="center"/>
    </xf>
    <xf numFmtId="10" fontId="18" fillId="33" borderId="0" xfId="42" applyNumberFormat="1" applyFont="1" applyFill="1" applyBorder="1" applyAlignment="1">
      <alignment horizontal="center" vertical="center"/>
    </xf>
    <xf numFmtId="10" fontId="18" fillId="34" borderId="14" xfId="42" applyNumberFormat="1" applyFont="1" applyFill="1" applyBorder="1" applyAlignment="1">
      <alignment horizontal="center" vertical="center"/>
    </xf>
    <xf numFmtId="0" fontId="3" fillId="33" borderId="12" xfId="0" applyFont="1" applyFill="1" applyBorder="1" applyAlignment="1">
      <alignment horizontal="center" vertical="center"/>
    </xf>
    <xf numFmtId="0" fontId="24" fillId="33" borderId="12" xfId="0" applyFont="1" applyFill="1" applyBorder="1" applyAlignment="1">
      <alignment horizontal="center" vertical="center"/>
    </xf>
    <xf numFmtId="197" fontId="24" fillId="33" borderId="12" xfId="0" applyNumberFormat="1" applyFont="1" applyFill="1" applyBorder="1" applyAlignment="1">
      <alignment horizontal="center" vertical="center"/>
    </xf>
    <xf numFmtId="0" fontId="18" fillId="33" borderId="12" xfId="0" applyFont="1" applyFill="1" applyBorder="1" applyAlignment="1">
      <alignment horizontal="center" vertical="center"/>
    </xf>
    <xf numFmtId="0" fontId="19" fillId="33" borderId="12" xfId="0" applyFont="1" applyFill="1" applyBorder="1" applyAlignment="1">
      <alignment horizontal="center" vertical="center"/>
    </xf>
    <xf numFmtId="10" fontId="18" fillId="33" borderId="12" xfId="42" applyNumberFormat="1" applyFont="1" applyFill="1" applyBorder="1" applyAlignment="1">
      <alignment horizontal="center" vertical="center"/>
    </xf>
    <xf numFmtId="0" fontId="18" fillId="34" borderId="23" xfId="0" applyFont="1" applyFill="1" applyBorder="1" applyAlignment="1">
      <alignment horizontal="center" vertical="center"/>
    </xf>
    <xf numFmtId="0" fontId="8" fillId="35" borderId="10" xfId="0" applyFont="1" applyFill="1" applyBorder="1" applyAlignment="1">
      <alignment horizontal="center" vertical="center"/>
    </xf>
    <xf numFmtId="0" fontId="3" fillId="0" borderId="11" xfId="0" applyFont="1" applyBorder="1" applyAlignment="1">
      <alignment horizontal="center" vertical="center"/>
    </xf>
    <xf numFmtId="0" fontId="0" fillId="0" borderId="10" xfId="0" applyBorder="1" applyAlignment="1">
      <alignment horizontal="center" vertical="center"/>
    </xf>
    <xf numFmtId="0" fontId="8" fillId="0" borderId="24" xfId="0" applyFont="1" applyBorder="1" applyAlignment="1">
      <alignment horizontal="center" vertical="center" wrapText="1"/>
    </xf>
    <xf numFmtId="0" fontId="3" fillId="35" borderId="10" xfId="0" applyFont="1" applyFill="1" applyBorder="1" applyAlignment="1">
      <alignment horizontal="center" vertical="center" wrapText="1"/>
    </xf>
    <xf numFmtId="0" fontId="8" fillId="35" borderId="0" xfId="0" applyFont="1" applyFill="1" applyAlignment="1">
      <alignment horizontal="left"/>
    </xf>
    <xf numFmtId="0" fontId="3" fillId="35" borderId="0" xfId="0" applyFont="1" applyFill="1" applyAlignment="1">
      <alignment horizontal="left" indent="1"/>
    </xf>
    <xf numFmtId="0" fontId="3" fillId="35" borderId="17" xfId="0" applyFont="1" applyFill="1" applyBorder="1" applyAlignment="1">
      <alignment horizontal="center" wrapText="1"/>
    </xf>
    <xf numFmtId="202" fontId="3" fillId="34" borderId="10" xfId="0" applyNumberFormat="1" applyFont="1" applyFill="1" applyBorder="1" applyAlignment="1">
      <alignment horizontal="center"/>
    </xf>
    <xf numFmtId="0" fontId="36" fillId="35" borderId="10" xfId="0" applyFont="1" applyFill="1" applyBorder="1" applyAlignment="1">
      <alignment horizontal="center"/>
    </xf>
    <xf numFmtId="0" fontId="37" fillId="0" borderId="0" xfId="0" applyFont="1" applyBorder="1" applyAlignment="1">
      <alignment vertical="center"/>
    </xf>
    <xf numFmtId="0" fontId="9" fillId="0" borderId="0" xfId="0" applyFont="1" applyAlignment="1">
      <alignment horizontal="right" vertical="center"/>
    </xf>
    <xf numFmtId="0" fontId="9" fillId="0" borderId="12" xfId="0" applyFont="1" applyBorder="1" applyAlignment="1">
      <alignment horizontal="center" vertical="center"/>
    </xf>
    <xf numFmtId="0" fontId="0" fillId="0" borderId="0" xfId="0" applyBorder="1" applyAlignment="1">
      <alignment horizontal="center" vertical="center"/>
    </xf>
    <xf numFmtId="0" fontId="12" fillId="34" borderId="10" xfId="0" applyFont="1" applyFill="1" applyBorder="1" applyAlignment="1">
      <alignment horizontal="center" vertical="center"/>
    </xf>
    <xf numFmtId="0" fontId="38" fillId="0" borderId="10" xfId="0" applyFont="1" applyBorder="1" applyAlignment="1">
      <alignment horizontal="center" vertical="center"/>
    </xf>
    <xf numFmtId="0" fontId="0" fillId="0" borderId="10" xfId="0" applyFill="1" applyBorder="1" applyAlignment="1">
      <alignment horizontal="center" vertical="center"/>
    </xf>
    <xf numFmtId="0" fontId="3" fillId="0" borderId="18" xfId="0" applyFont="1" applyBorder="1" applyAlignment="1">
      <alignment horizontal="center" vertical="center"/>
    </xf>
    <xf numFmtId="0" fontId="6" fillId="0" borderId="10" xfId="0" applyFont="1" applyBorder="1" applyAlignment="1">
      <alignment horizontal="center" vertical="center"/>
    </xf>
    <xf numFmtId="0" fontId="39" fillId="0" borderId="12" xfId="0" applyFont="1" applyBorder="1" applyAlignment="1">
      <alignment vertical="center"/>
    </xf>
    <xf numFmtId="0" fontId="23" fillId="0" borderId="0" xfId="35" applyFont="1" applyFill="1" applyBorder="1" applyAlignment="1">
      <alignment wrapText="1"/>
      <protection/>
    </xf>
    <xf numFmtId="0" fontId="3" fillId="35" borderId="0" xfId="35" applyFont="1" applyFill="1" applyBorder="1" applyAlignment="1">
      <alignment wrapText="1"/>
      <protection/>
    </xf>
    <xf numFmtId="0" fontId="3" fillId="35" borderId="0" xfId="35" applyFont="1" applyFill="1" applyBorder="1" applyAlignment="1">
      <alignment horizontal="center" wrapText="1"/>
      <protection/>
    </xf>
    <xf numFmtId="0" fontId="3" fillId="35" borderId="0" xfId="35" applyFont="1" applyFill="1" applyAlignment="1">
      <alignment wrapText="1"/>
      <protection/>
    </xf>
    <xf numFmtId="0" fontId="3" fillId="35" borderId="0" xfId="35" applyFont="1" applyFill="1">
      <alignment/>
      <protection/>
    </xf>
    <xf numFmtId="0" fontId="6" fillId="34" borderId="10" xfId="35" applyFont="1" applyFill="1" applyBorder="1" applyAlignment="1">
      <alignment horizontal="center" vertical="top" wrapText="1"/>
      <protection/>
    </xf>
    <xf numFmtId="0" fontId="0" fillId="34" borderId="10" xfId="35" applyFont="1" applyFill="1" applyBorder="1" applyAlignment="1">
      <alignment horizontal="center" vertical="top" wrapText="1"/>
      <protection/>
    </xf>
    <xf numFmtId="0" fontId="0" fillId="35" borderId="10" xfId="35" applyFont="1" applyFill="1" applyBorder="1" applyAlignment="1">
      <alignment horizontal="center" wrapText="1"/>
      <protection/>
    </xf>
    <xf numFmtId="10" fontId="9" fillId="34" borderId="10" xfId="42" applyNumberFormat="1" applyFont="1" applyFill="1" applyBorder="1" applyAlignment="1">
      <alignment horizontal="center" vertical="center"/>
    </xf>
    <xf numFmtId="0" fontId="21" fillId="0" borderId="0" xfId="0" applyFont="1" applyFill="1" applyAlignment="1">
      <alignment vertical="center"/>
    </xf>
    <xf numFmtId="0" fontId="6" fillId="0" borderId="10" xfId="0" applyFont="1" applyBorder="1" applyAlignment="1">
      <alignment horizontal="center" vertical="center" wrapText="1"/>
    </xf>
    <xf numFmtId="0" fontId="40" fillId="0" borderId="0" xfId="0" applyFont="1" applyAlignment="1">
      <alignment vertical="center"/>
    </xf>
    <xf numFmtId="0" fontId="41" fillId="0" borderId="0" xfId="0" applyFont="1" applyAlignment="1">
      <alignment vertical="center"/>
    </xf>
    <xf numFmtId="0" fontId="41" fillId="0" borderId="10" xfId="0" applyFont="1" applyBorder="1" applyAlignment="1">
      <alignment horizontal="center" vertical="center"/>
    </xf>
    <xf numFmtId="0" fontId="41" fillId="0" borderId="10" xfId="0" applyFont="1" applyBorder="1" applyAlignment="1">
      <alignment vertical="center"/>
    </xf>
    <xf numFmtId="0" fontId="7" fillId="0" borderId="0" xfId="0" applyFont="1" applyAlignment="1">
      <alignment vertical="center"/>
    </xf>
    <xf numFmtId="0" fontId="36" fillId="0" borderId="10" xfId="0" applyFont="1" applyBorder="1" applyAlignment="1">
      <alignment horizontal="center" vertical="center"/>
    </xf>
    <xf numFmtId="0" fontId="43" fillId="33" borderId="10" xfId="0" applyFont="1" applyFill="1" applyBorder="1" applyAlignment="1">
      <alignment horizontal="center" vertical="center"/>
    </xf>
    <xf numFmtId="0" fontId="8" fillId="33" borderId="10" xfId="0" applyFont="1" applyFill="1" applyBorder="1" applyAlignment="1">
      <alignment horizontal="center" vertical="center"/>
    </xf>
    <xf numFmtId="198" fontId="12" fillId="34" borderId="10" xfId="0" applyNumberFormat="1" applyFont="1" applyFill="1" applyBorder="1" applyAlignment="1">
      <alignment horizontal="center" vertical="center"/>
    </xf>
    <xf numFmtId="0" fontId="8" fillId="35" borderId="18" xfId="0" applyFont="1" applyFill="1" applyBorder="1" applyAlignment="1">
      <alignment horizontal="center"/>
    </xf>
    <xf numFmtId="0" fontId="8" fillId="35" borderId="0" xfId="0" applyFont="1" applyFill="1" applyBorder="1" applyAlignment="1">
      <alignment/>
    </xf>
    <xf numFmtId="0" fontId="3" fillId="35" borderId="25" xfId="0" applyFont="1" applyFill="1" applyBorder="1" applyAlignment="1">
      <alignment horizontal="center"/>
    </xf>
    <xf numFmtId="0" fontId="8" fillId="35" borderId="22" xfId="0" applyFont="1" applyFill="1" applyBorder="1" applyAlignment="1">
      <alignment horizontal="center"/>
    </xf>
    <xf numFmtId="0" fontId="36" fillId="35" borderId="18" xfId="0" applyFont="1" applyFill="1" applyBorder="1" applyAlignment="1">
      <alignment/>
    </xf>
    <xf numFmtId="0" fontId="3" fillId="34" borderId="18" xfId="0" applyFont="1" applyFill="1" applyBorder="1" applyAlignment="1">
      <alignment horizontal="center"/>
    </xf>
    <xf numFmtId="0" fontId="3" fillId="36" borderId="25" xfId="0" applyFont="1" applyFill="1" applyBorder="1" applyAlignment="1">
      <alignment horizontal="center"/>
    </xf>
    <xf numFmtId="0" fontId="5" fillId="36" borderId="0" xfId="0" applyFont="1" applyFill="1" applyAlignment="1">
      <alignment horizontal="center" vertical="center"/>
    </xf>
    <xf numFmtId="0" fontId="0" fillId="0" borderId="0" xfId="0" applyBorder="1" applyAlignment="1">
      <alignment vertical="center"/>
    </xf>
    <xf numFmtId="196" fontId="3" fillId="0" borderId="0" xfId="0" applyNumberFormat="1" applyFont="1" applyAlignment="1">
      <alignment vertical="center"/>
    </xf>
    <xf numFmtId="0" fontId="8" fillId="35" borderId="0" xfId="0" applyFont="1" applyFill="1" applyBorder="1" applyAlignment="1">
      <alignment horizontal="center"/>
    </xf>
    <xf numFmtId="0" fontId="18" fillId="0" borderId="11" xfId="0" applyFont="1" applyBorder="1" applyAlignment="1">
      <alignment vertical="center"/>
    </xf>
    <xf numFmtId="0" fontId="98" fillId="34" borderId="10" xfId="34" applyFont="1" applyFill="1" applyBorder="1" applyAlignment="1">
      <alignment horizontal="center"/>
      <protection/>
    </xf>
    <xf numFmtId="0" fontId="24" fillId="35" borderId="18" xfId="0" applyFont="1" applyFill="1" applyBorder="1" applyAlignment="1">
      <alignment horizontal="center" vertical="center" wrapText="1"/>
    </xf>
    <xf numFmtId="0" fontId="24" fillId="35" borderId="11" xfId="0" applyFont="1" applyFill="1" applyBorder="1" applyAlignment="1">
      <alignment horizontal="center" vertical="center" wrapText="1"/>
    </xf>
    <xf numFmtId="2" fontId="3" fillId="35" borderId="18" xfId="0" applyNumberFormat="1" applyFont="1" applyFill="1" applyBorder="1" applyAlignment="1">
      <alignment horizontal="center" wrapText="1"/>
    </xf>
    <xf numFmtId="2" fontId="3" fillId="35" borderId="11" xfId="0" applyNumberFormat="1" applyFont="1" applyFill="1" applyBorder="1" applyAlignment="1">
      <alignment horizontal="center" wrapText="1"/>
    </xf>
    <xf numFmtId="2" fontId="3" fillId="35" borderId="10" xfId="0" applyNumberFormat="1" applyFont="1" applyFill="1" applyBorder="1" applyAlignment="1">
      <alignment horizontal="center" wrapText="1"/>
    </xf>
    <xf numFmtId="0" fontId="9" fillId="0" borderId="10" xfId="0" applyFont="1" applyBorder="1" applyAlignment="1">
      <alignment horizontal="center" vertical="center" wrapText="1"/>
    </xf>
    <xf numFmtId="0" fontId="6" fillId="0" borderId="0" xfId="0" applyFont="1" applyAlignment="1">
      <alignment vertical="center"/>
    </xf>
    <xf numFmtId="0" fontId="15" fillId="0" borderId="0" xfId="0" applyFont="1" applyFill="1" applyAlignment="1">
      <alignment/>
    </xf>
    <xf numFmtId="0" fontId="0" fillId="0" borderId="0" xfId="0" applyFill="1" applyBorder="1" applyAlignment="1">
      <alignment/>
    </xf>
    <xf numFmtId="0" fontId="0" fillId="0" borderId="0" xfId="0" applyFill="1" applyAlignment="1">
      <alignment/>
    </xf>
    <xf numFmtId="0" fontId="23" fillId="0" borderId="0" xfId="0" applyFont="1" applyFill="1" applyAlignment="1">
      <alignment/>
    </xf>
    <xf numFmtId="0" fontId="23" fillId="0" borderId="0" xfId="0" applyFont="1" applyFill="1" applyAlignment="1">
      <alignment horizontal="left"/>
    </xf>
    <xf numFmtId="0" fontId="23" fillId="0" borderId="0" xfId="0" applyFont="1" applyFill="1" applyBorder="1" applyAlignment="1">
      <alignment/>
    </xf>
    <xf numFmtId="0" fontId="8" fillId="0" borderId="10" xfId="0" applyFont="1" applyFill="1" applyBorder="1" applyAlignment="1">
      <alignment horizontal="right"/>
    </xf>
    <xf numFmtId="0" fontId="8" fillId="0" borderId="0" xfId="0" applyFont="1" applyFill="1" applyBorder="1" applyAlignment="1">
      <alignment/>
    </xf>
    <xf numFmtId="223" fontId="23" fillId="0" borderId="0" xfId="0" applyNumberFormat="1" applyFont="1" applyFill="1" applyBorder="1" applyAlignment="1" applyProtection="1">
      <alignment horizontal="left"/>
      <protection locked="0"/>
    </xf>
    <xf numFmtId="0" fontId="23" fillId="0" borderId="0" xfId="0" applyNumberFormat="1" applyFont="1" applyFill="1" applyBorder="1" applyAlignment="1" applyProtection="1">
      <alignment horizontal="left"/>
      <protection locked="0"/>
    </xf>
    <xf numFmtId="222" fontId="23" fillId="0" borderId="0" xfId="0" applyNumberFormat="1" applyFont="1" applyFill="1" applyBorder="1" applyAlignment="1" applyProtection="1">
      <alignment horizontal="left"/>
      <protection locked="0"/>
    </xf>
    <xf numFmtId="0" fontId="23" fillId="0" borderId="0" xfId="0" applyFont="1" applyFill="1" applyBorder="1" applyAlignment="1">
      <alignment horizontal="right"/>
    </xf>
    <xf numFmtId="0" fontId="23" fillId="0" borderId="0" xfId="0" applyFont="1" applyFill="1" applyBorder="1" applyAlignment="1">
      <alignment horizontal="left"/>
    </xf>
    <xf numFmtId="0" fontId="23" fillId="0" borderId="0" xfId="0" applyFont="1" applyFill="1" applyAlignment="1">
      <alignment horizontal="right"/>
    </xf>
    <xf numFmtId="0" fontId="46" fillId="0" borderId="0" xfId="0" applyFont="1" applyFill="1" applyAlignment="1">
      <alignment horizontal="left"/>
    </xf>
    <xf numFmtId="0" fontId="47" fillId="0" borderId="0" xfId="0" applyFont="1" applyAlignment="1">
      <alignment vertical="center"/>
    </xf>
    <xf numFmtId="0" fontId="8" fillId="0" borderId="10" xfId="0" applyFont="1" applyFill="1" applyBorder="1" applyAlignment="1">
      <alignment horizontal="center" wrapText="1"/>
    </xf>
    <xf numFmtId="0" fontId="45" fillId="0" borderId="10" xfId="0" applyFont="1" applyFill="1" applyBorder="1" applyAlignment="1">
      <alignment horizontal="center"/>
    </xf>
    <xf numFmtId="0" fontId="45" fillId="0" borderId="0" xfId="0" applyFont="1" applyFill="1" applyBorder="1" applyAlignment="1">
      <alignment horizontal="center"/>
    </xf>
    <xf numFmtId="0" fontId="46"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2" fontId="23" fillId="0" borderId="22" xfId="0" applyNumberFormat="1" applyFont="1" applyFill="1" applyBorder="1" applyAlignment="1">
      <alignment horizontal="center"/>
    </xf>
    <xf numFmtId="0" fontId="46" fillId="0" borderId="22" xfId="0" applyFont="1" applyFill="1" applyBorder="1" applyAlignment="1">
      <alignment horizontal="center"/>
    </xf>
    <xf numFmtId="2" fontId="23" fillId="0" borderId="10" xfId="0" applyNumberFormat="1" applyFont="1" applyFill="1" applyBorder="1" applyAlignment="1">
      <alignment horizontal="center"/>
    </xf>
    <xf numFmtId="0" fontId="46" fillId="0" borderId="10" xfId="0" applyFont="1" applyFill="1" applyBorder="1" applyAlignment="1">
      <alignment horizontal="center"/>
    </xf>
    <xf numFmtId="198" fontId="23" fillId="0" borderId="0" xfId="0" applyNumberFormat="1" applyFont="1" applyFill="1" applyBorder="1" applyAlignment="1">
      <alignment horizontal="center"/>
    </xf>
    <xf numFmtId="2" fontId="23" fillId="0" borderId="0" xfId="0" applyNumberFormat="1" applyFont="1" applyFill="1" applyBorder="1" applyAlignment="1">
      <alignment horizontal="center"/>
    </xf>
    <xf numFmtId="2" fontId="23" fillId="0" borderId="0" xfId="0" applyNumberFormat="1" applyFont="1" applyFill="1" applyBorder="1" applyAlignment="1" applyProtection="1">
      <alignment horizontal="center"/>
      <protection locked="0"/>
    </xf>
    <xf numFmtId="0" fontId="46" fillId="0" borderId="0" xfId="0" applyFont="1" applyFill="1" applyBorder="1" applyAlignment="1">
      <alignment horizontal="center"/>
    </xf>
    <xf numFmtId="0" fontId="23" fillId="0" borderId="0" xfId="0" applyFont="1" applyFill="1" applyBorder="1" applyAlignment="1">
      <alignment horizontal="center"/>
    </xf>
    <xf numFmtId="0" fontId="0" fillId="0" borderId="10" xfId="0" applyFont="1" applyFill="1" applyBorder="1" applyAlignment="1">
      <alignment/>
    </xf>
    <xf numFmtId="2" fontId="3" fillId="0" borderId="10" xfId="0" applyNumberFormat="1" applyFont="1" applyFill="1" applyBorder="1" applyAlignment="1">
      <alignment horizontal="center"/>
    </xf>
    <xf numFmtId="2" fontId="8" fillId="0" borderId="18" xfId="0" applyNumberFormat="1" applyFont="1" applyFill="1" applyBorder="1" applyAlignment="1" applyProtection="1">
      <alignment horizontal="center"/>
      <protection locked="0"/>
    </xf>
    <xf numFmtId="2" fontId="8" fillId="0" borderId="10" xfId="0" applyNumberFormat="1" applyFont="1" applyFill="1" applyBorder="1" applyAlignment="1">
      <alignment horizontal="center"/>
    </xf>
    <xf numFmtId="204" fontId="3" fillId="0" borderId="10" xfId="0" applyNumberFormat="1" applyFont="1" applyFill="1" applyBorder="1" applyAlignment="1">
      <alignment horizontal="center"/>
    </xf>
    <xf numFmtId="204" fontId="3" fillId="0" borderId="10" xfId="0" applyNumberFormat="1" applyFont="1" applyFill="1" applyBorder="1" applyAlignment="1" applyProtection="1">
      <alignment horizontal="center"/>
      <protection locked="0"/>
    </xf>
    <xf numFmtId="2" fontId="3" fillId="0" borderId="18" xfId="0" applyNumberFormat="1" applyFont="1" applyFill="1" applyBorder="1" applyAlignment="1" applyProtection="1">
      <alignment horizontal="center"/>
      <protection locked="0"/>
    </xf>
    <xf numFmtId="0" fontId="8" fillId="0" borderId="0" xfId="0" applyFont="1" applyFill="1" applyBorder="1" applyAlignment="1">
      <alignment horizontal="center"/>
    </xf>
    <xf numFmtId="0" fontId="24" fillId="0" borderId="0" xfId="0" applyFont="1" applyFill="1" applyAlignment="1">
      <alignment horizontal="left"/>
    </xf>
    <xf numFmtId="2" fontId="3" fillId="0" borderId="10" xfId="0" applyNumberFormat="1" applyFont="1" applyFill="1" applyBorder="1" applyAlignment="1" applyProtection="1">
      <alignment horizontal="center"/>
      <protection locked="0"/>
    </xf>
    <xf numFmtId="0" fontId="24" fillId="0" borderId="10" xfId="0" applyFont="1" applyFill="1" applyBorder="1" applyAlignment="1">
      <alignment horizontal="center"/>
    </xf>
    <xf numFmtId="0" fontId="24" fillId="0" borderId="10" xfId="0" applyFont="1" applyFill="1" applyBorder="1" applyAlignment="1">
      <alignment horizontal="left"/>
    </xf>
    <xf numFmtId="0" fontId="3" fillId="0" borderId="10" xfId="0" applyFont="1" applyFill="1" applyBorder="1" applyAlignment="1">
      <alignment/>
    </xf>
    <xf numFmtId="0" fontId="3" fillId="0" borderId="10" xfId="0" applyFont="1" applyFill="1" applyBorder="1" applyAlignment="1">
      <alignment horizontal="center"/>
    </xf>
    <xf numFmtId="0" fontId="46" fillId="0" borderId="0" xfId="0" applyFont="1" applyFill="1" applyAlignment="1">
      <alignment horizontal="right"/>
    </xf>
    <xf numFmtId="0" fontId="3" fillId="0" borderId="0" xfId="0" applyFont="1" applyFill="1" applyAlignment="1">
      <alignment horizontal="center"/>
    </xf>
    <xf numFmtId="0" fontId="0" fillId="0" borderId="0" xfId="0" applyFill="1" applyBorder="1" applyAlignment="1">
      <alignment horizontal="center"/>
    </xf>
    <xf numFmtId="0" fontId="0" fillId="0" borderId="0" xfId="0" applyFill="1" applyBorder="1" applyAlignment="1" quotePrefix="1">
      <alignment horizontal="center"/>
    </xf>
    <xf numFmtId="0" fontId="8" fillId="0" borderId="0" xfId="0" applyFont="1" applyFill="1" applyAlignment="1">
      <alignment/>
    </xf>
    <xf numFmtId="0" fontId="8" fillId="0" borderId="18" xfId="0" applyFont="1" applyBorder="1" applyAlignment="1">
      <alignment horizontal="center" vertical="center"/>
    </xf>
    <xf numFmtId="0" fontId="23" fillId="0" borderId="10" xfId="0" applyFont="1" applyFill="1" applyBorder="1" applyAlignment="1">
      <alignment horizontal="center" vertical="center"/>
    </xf>
    <xf numFmtId="0" fontId="23" fillId="0" borderId="10" xfId="0" applyFont="1" applyFill="1" applyBorder="1" applyAlignment="1">
      <alignment horizontal="center"/>
    </xf>
    <xf numFmtId="0" fontId="8" fillId="0" borderId="12" xfId="0" applyFont="1" applyFill="1" applyBorder="1" applyAlignment="1">
      <alignment/>
    </xf>
    <xf numFmtId="0" fontId="6" fillId="37" borderId="0" xfId="0" applyFont="1" applyFill="1" applyAlignment="1">
      <alignment vertical="center"/>
    </xf>
    <xf numFmtId="0" fontId="0" fillId="37" borderId="0" xfId="0" applyFill="1" applyAlignment="1">
      <alignment vertical="center"/>
    </xf>
    <xf numFmtId="0" fontId="9" fillId="37" borderId="0" xfId="0" applyFont="1" applyFill="1" applyAlignment="1">
      <alignment vertical="center"/>
    </xf>
    <xf numFmtId="0" fontId="8" fillId="0" borderId="17" xfId="0" applyFont="1" applyBorder="1" applyAlignment="1">
      <alignment horizontal="center" vertical="center" wrapText="1"/>
    </xf>
    <xf numFmtId="0" fontId="0" fillId="34" borderId="10" xfId="35" applyFont="1" applyFill="1" applyBorder="1" applyAlignment="1">
      <alignment horizontal="center" vertical="center" wrapText="1"/>
      <protection/>
    </xf>
    <xf numFmtId="224" fontId="0" fillId="34" borderId="10" xfId="35" applyNumberFormat="1" applyFont="1" applyFill="1" applyBorder="1" applyAlignment="1">
      <alignment horizontal="center" wrapText="1"/>
      <protection/>
    </xf>
    <xf numFmtId="0" fontId="8" fillId="35" borderId="18" xfId="35" applyFont="1" applyFill="1" applyBorder="1" applyAlignment="1">
      <alignment horizontal="center" vertical="center" wrapText="1"/>
      <protection/>
    </xf>
    <xf numFmtId="0" fontId="3" fillId="35" borderId="10" xfId="35" applyFont="1" applyFill="1" applyBorder="1" applyAlignment="1">
      <alignment horizontal="center" vertical="center" wrapText="1"/>
      <protection/>
    </xf>
    <xf numFmtId="0" fontId="23" fillId="35" borderId="10" xfId="35" applyFont="1" applyFill="1" applyBorder="1" applyAlignment="1">
      <alignment vertical="center" wrapText="1"/>
      <protection/>
    </xf>
    <xf numFmtId="224" fontId="23" fillId="34" borderId="10" xfId="35" applyNumberFormat="1" applyFont="1" applyFill="1" applyBorder="1" applyAlignment="1">
      <alignment vertical="center" wrapText="1"/>
      <protection/>
    </xf>
    <xf numFmtId="0" fontId="23" fillId="35" borderId="10" xfId="35" applyFont="1" applyFill="1" applyBorder="1" applyAlignment="1">
      <alignment horizontal="center" vertical="center" wrapText="1"/>
      <protection/>
    </xf>
    <xf numFmtId="0" fontId="0" fillId="0" borderId="0" xfId="0" applyAlignment="1">
      <alignment vertical="center"/>
    </xf>
    <xf numFmtId="0" fontId="8" fillId="0" borderId="10" xfId="0" applyFont="1" applyBorder="1" applyAlignment="1">
      <alignment vertical="center"/>
    </xf>
    <xf numFmtId="0" fontId="0" fillId="0" borderId="10" xfId="0" applyFont="1" applyBorder="1" applyAlignment="1">
      <alignment horizontal="center" vertical="center"/>
    </xf>
    <xf numFmtId="197" fontId="18" fillId="34" borderId="10" xfId="0" applyNumberFormat="1" applyFont="1" applyFill="1" applyBorder="1" applyAlignment="1">
      <alignment horizontal="center" vertical="center"/>
    </xf>
    <xf numFmtId="0" fontId="0" fillId="0" borderId="11" xfId="0" applyFont="1" applyBorder="1" applyAlignment="1">
      <alignment vertical="center"/>
    </xf>
    <xf numFmtId="0" fontId="3" fillId="0" borderId="10" xfId="0" applyFont="1" applyBorder="1" applyAlignment="1">
      <alignment vertical="center"/>
    </xf>
    <xf numFmtId="0" fontId="8" fillId="0" borderId="17" xfId="0" applyFont="1" applyBorder="1" applyAlignment="1">
      <alignment horizontal="center" vertical="center"/>
    </xf>
    <xf numFmtId="0" fontId="3" fillId="0" borderId="18" xfId="0" applyFont="1" applyFill="1" applyBorder="1" applyAlignment="1">
      <alignment vertical="center"/>
    </xf>
    <xf numFmtId="0" fontId="8" fillId="0" borderId="21" xfId="0" applyFont="1" applyFill="1" applyBorder="1" applyAlignment="1">
      <alignment vertical="center"/>
    </xf>
    <xf numFmtId="0" fontId="3" fillId="0" borderId="0" xfId="0" applyFont="1" applyFill="1" applyAlignment="1">
      <alignment/>
    </xf>
    <xf numFmtId="0" fontId="3" fillId="0" borderId="0" xfId="0" applyFont="1" applyFill="1" applyBorder="1" applyAlignment="1">
      <alignment vertical="center"/>
    </xf>
    <xf numFmtId="0" fontId="3" fillId="0" borderId="0" xfId="0" applyFont="1" applyFill="1" applyAlignment="1">
      <alignment horizontal="left" vertical="center"/>
    </xf>
    <xf numFmtId="0" fontId="9" fillId="0" borderId="10" xfId="0" applyFont="1" applyFill="1" applyBorder="1" applyAlignment="1">
      <alignment horizontal="center" vertical="center" wrapText="1"/>
    </xf>
    <xf numFmtId="0" fontId="9" fillId="0" borderId="0" xfId="0" applyFont="1" applyFill="1" applyAlignment="1">
      <alignment vertical="center"/>
    </xf>
    <xf numFmtId="0" fontId="8" fillId="0" borderId="0" xfId="0" applyFont="1" applyFill="1" applyAlignment="1">
      <alignment vertical="center"/>
    </xf>
    <xf numFmtId="0" fontId="8" fillId="0" borderId="0" xfId="0" applyFont="1" applyBorder="1" applyAlignment="1">
      <alignment vertical="center"/>
    </xf>
    <xf numFmtId="0" fontId="0" fillId="0" borderId="0" xfId="0" applyFont="1" applyBorder="1" applyAlignment="1">
      <alignment horizontal="center" vertical="center"/>
    </xf>
    <xf numFmtId="0" fontId="3" fillId="0" borderId="10" xfId="0" applyFont="1" applyBorder="1" applyAlignment="1">
      <alignment horizontal="right" vertical="center"/>
    </xf>
    <xf numFmtId="0" fontId="8" fillId="0" borderId="10" xfId="0" applyFont="1" applyBorder="1" applyAlignment="1">
      <alignment horizontal="right" vertical="center"/>
    </xf>
    <xf numFmtId="0" fontId="7" fillId="33" borderId="0" xfId="0" applyFont="1" applyFill="1" applyAlignment="1">
      <alignment vertical="center"/>
    </xf>
    <xf numFmtId="0" fontId="8" fillId="0" borderId="0" xfId="0" applyFont="1" applyBorder="1" applyAlignment="1">
      <alignment horizontal="center" vertical="center"/>
    </xf>
    <xf numFmtId="0" fontId="45" fillId="0" borderId="10" xfId="0" applyFont="1" applyBorder="1" applyAlignment="1">
      <alignment horizontal="center" vertical="center"/>
    </xf>
    <xf numFmtId="0" fontId="45" fillId="0" borderId="0" xfId="0" applyFont="1" applyBorder="1" applyAlignment="1">
      <alignment horizontal="center" vertical="center"/>
    </xf>
    <xf numFmtId="0" fontId="3" fillId="0" borderId="17" xfId="0" applyFont="1" applyBorder="1" applyAlignment="1">
      <alignment horizontal="center" vertical="center" wrapText="1"/>
    </xf>
    <xf numFmtId="0" fontId="0" fillId="0" borderId="17" xfId="0" applyBorder="1" applyAlignment="1">
      <alignment horizontal="center" vertical="center" wrapText="1"/>
    </xf>
    <xf numFmtId="0" fontId="3" fillId="0" borderId="17" xfId="0" applyFont="1" applyBorder="1" applyAlignment="1">
      <alignment horizontal="center" vertical="center"/>
    </xf>
    <xf numFmtId="196" fontId="3" fillId="34" borderId="10" xfId="0" applyNumberFormat="1" applyFont="1" applyFill="1" applyBorder="1" applyAlignment="1">
      <alignment horizontal="center" vertical="center"/>
    </xf>
    <xf numFmtId="199" fontId="18" fillId="34" borderId="10" xfId="42" applyNumberFormat="1" applyFont="1" applyFill="1" applyBorder="1" applyAlignment="1">
      <alignment horizontal="center" vertical="center"/>
    </xf>
    <xf numFmtId="0" fontId="3" fillId="0" borderId="0" xfId="0" applyFont="1" applyFill="1" applyAlignment="1">
      <alignment vertical="center"/>
    </xf>
    <xf numFmtId="0" fontId="9" fillId="0" borderId="0" xfId="0" applyFont="1" applyBorder="1" applyAlignment="1">
      <alignment vertical="center"/>
    </xf>
    <xf numFmtId="0" fontId="8" fillId="0" borderId="12"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vertical="center" wrapText="1"/>
    </xf>
    <xf numFmtId="0" fontId="49" fillId="0" borderId="10" xfId="0" applyFont="1" applyBorder="1" applyAlignment="1">
      <alignment vertical="center"/>
    </xf>
    <xf numFmtId="199" fontId="9" fillId="34" borderId="10" xfId="42" applyNumberFormat="1" applyFont="1" applyFill="1" applyBorder="1" applyAlignment="1">
      <alignment horizontal="center" vertical="center"/>
    </xf>
    <xf numFmtId="0" fontId="49" fillId="0" borderId="10" xfId="0" applyFont="1" applyBorder="1" applyAlignment="1">
      <alignment vertical="center" wrapText="1"/>
    </xf>
    <xf numFmtId="0" fontId="8" fillId="0" borderId="0" xfId="0" applyFont="1" applyBorder="1" applyAlignment="1">
      <alignment vertical="center"/>
    </xf>
    <xf numFmtId="0" fontId="8" fillId="0" borderId="0" xfId="0" applyFont="1" applyFill="1" applyAlignment="1">
      <alignment horizontal="left" vertical="center"/>
    </xf>
    <xf numFmtId="0" fontId="3" fillId="0" borderId="22" xfId="0" applyFont="1" applyBorder="1" applyAlignment="1">
      <alignment horizontal="center" vertical="center"/>
    </xf>
    <xf numFmtId="0" fontId="18" fillId="36" borderId="10" xfId="0" applyFont="1" applyFill="1" applyBorder="1" applyAlignment="1">
      <alignment horizontal="center" vertical="center"/>
    </xf>
    <xf numFmtId="0" fontId="19" fillId="36" borderId="10" xfId="0" applyFont="1" applyFill="1" applyBorder="1" applyAlignment="1">
      <alignment horizontal="center" vertical="center"/>
    </xf>
    <xf numFmtId="0" fontId="14" fillId="0" borderId="14" xfId="0" applyFont="1" applyBorder="1" applyAlignment="1">
      <alignment horizontal="center" vertical="center"/>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50" fillId="0" borderId="0" xfId="0" applyFont="1" applyAlignment="1">
      <alignment horizontal="left" vertical="center"/>
    </xf>
    <xf numFmtId="0" fontId="50"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0" fillId="0" borderId="10" xfId="0" applyBorder="1" applyAlignment="1">
      <alignment vertical="center"/>
    </xf>
    <xf numFmtId="0" fontId="23" fillId="0" borderId="10" xfId="0" applyFont="1" applyBorder="1" applyAlignment="1">
      <alignment horizontal="center" vertical="center"/>
    </xf>
    <xf numFmtId="0" fontId="0" fillId="0" borderId="0" xfId="0" applyFill="1" applyBorder="1" applyAlignment="1">
      <alignment horizontal="center" vertical="center"/>
    </xf>
    <xf numFmtId="0" fontId="3" fillId="0" borderId="0" xfId="0" applyFont="1" applyFill="1" applyAlignment="1">
      <alignment horizontal="left" vertical="center" indent="2"/>
    </xf>
    <xf numFmtId="0" fontId="32"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8" fillId="0" borderId="10" xfId="0" applyFont="1" applyFill="1" applyBorder="1" applyAlignment="1">
      <alignment horizontal="center" vertical="center"/>
    </xf>
    <xf numFmtId="0" fontId="8" fillId="0" borderId="26" xfId="0" applyFont="1" applyBorder="1" applyAlignment="1">
      <alignment horizontal="center" vertical="center"/>
    </xf>
    <xf numFmtId="0" fontId="3" fillId="0" borderId="27" xfId="0" applyFont="1" applyBorder="1" applyAlignment="1">
      <alignment horizontal="center" vertical="center"/>
    </xf>
    <xf numFmtId="0" fontId="9" fillId="0" borderId="13" xfId="0" applyFont="1" applyBorder="1" applyAlignment="1">
      <alignment horizontal="center" vertical="center"/>
    </xf>
    <xf numFmtId="0" fontId="3" fillId="0" borderId="28" xfId="0" applyFont="1" applyBorder="1" applyAlignment="1">
      <alignment horizontal="center" vertical="center"/>
    </xf>
    <xf numFmtId="0" fontId="3" fillId="0" borderId="14" xfId="0" applyFont="1" applyBorder="1" applyAlignment="1">
      <alignment horizontal="center" vertical="center"/>
    </xf>
    <xf numFmtId="0" fontId="8" fillId="0" borderId="15"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35" borderId="0" xfId="0" applyFont="1" applyFill="1" applyBorder="1" applyAlignment="1">
      <alignment horizontal="left" vertical="center"/>
    </xf>
    <xf numFmtId="0" fontId="18" fillId="0" borderId="12" xfId="0" applyFont="1" applyBorder="1" applyAlignment="1">
      <alignment horizontal="center" vertical="center"/>
    </xf>
    <xf numFmtId="0" fontId="3" fillId="0" borderId="0" xfId="0" applyFont="1" applyBorder="1" applyAlignment="1">
      <alignment horizontal="left" vertical="center"/>
    </xf>
    <xf numFmtId="0" fontId="3" fillId="0" borderId="12" xfId="0" applyFont="1" applyBorder="1" applyAlignment="1">
      <alignment horizontal="center" vertical="center"/>
    </xf>
    <xf numFmtId="0" fontId="18" fillId="0" borderId="21" xfId="0" applyFont="1" applyBorder="1" applyAlignment="1">
      <alignment horizontal="center" vertical="center"/>
    </xf>
    <xf numFmtId="0" fontId="3" fillId="0" borderId="21" xfId="0" applyFont="1" applyBorder="1" applyAlignment="1">
      <alignment horizontal="center" vertical="center"/>
    </xf>
    <xf numFmtId="0" fontId="53" fillId="0" borderId="0" xfId="0" applyFont="1" applyBorder="1" applyAlignment="1">
      <alignment horizontal="left" vertical="center"/>
    </xf>
    <xf numFmtId="10" fontId="3" fillId="34" borderId="12" xfId="0" applyNumberFormat="1" applyFont="1" applyFill="1" applyBorder="1" applyAlignment="1">
      <alignment vertical="center"/>
    </xf>
    <xf numFmtId="0" fontId="3" fillId="0" borderId="0" xfId="0" applyFont="1" applyFill="1" applyBorder="1" applyAlignment="1">
      <alignment horizontal="left" vertical="center"/>
    </xf>
    <xf numFmtId="195" fontId="18" fillId="0" borderId="0" xfId="0" applyNumberFormat="1" applyFont="1" applyBorder="1" applyAlignment="1">
      <alignment horizontal="center" vertical="center"/>
    </xf>
    <xf numFmtId="0" fontId="3" fillId="0" borderId="0" xfId="0" applyFont="1" applyBorder="1" applyAlignment="1">
      <alignment horizontal="left" vertical="center" indent="2"/>
    </xf>
    <xf numFmtId="0" fontId="8" fillId="0" borderId="0" xfId="0" applyFont="1" applyFill="1" applyBorder="1" applyAlignment="1">
      <alignment vertical="center"/>
    </xf>
    <xf numFmtId="0" fontId="0" fillId="0" borderId="0" xfId="0" applyFont="1" applyBorder="1" applyAlignment="1">
      <alignment vertical="center"/>
    </xf>
    <xf numFmtId="0" fontId="18" fillId="0" borderId="0" xfId="0" applyFont="1" applyBorder="1" applyAlignment="1">
      <alignment horizontal="center" vertical="center"/>
    </xf>
    <xf numFmtId="0" fontId="0" fillId="0" borderId="18" xfId="0" applyFont="1" applyBorder="1" applyAlignment="1">
      <alignment vertical="center"/>
    </xf>
    <xf numFmtId="0" fontId="22" fillId="0" borderId="10" xfId="0" applyFont="1" applyBorder="1" applyAlignment="1">
      <alignment vertical="center"/>
    </xf>
    <xf numFmtId="0" fontId="0" fillId="0" borderId="10" xfId="0" applyFont="1" applyBorder="1" applyAlignment="1">
      <alignment vertical="center"/>
    </xf>
    <xf numFmtId="0" fontId="56" fillId="0" borderId="10" xfId="0" applyFont="1" applyBorder="1" applyAlignment="1">
      <alignment horizontal="center" vertical="center"/>
    </xf>
    <xf numFmtId="0" fontId="23" fillId="0" borderId="10" xfId="0" applyFont="1" applyBorder="1" applyAlignment="1">
      <alignment vertical="center"/>
    </xf>
    <xf numFmtId="0" fontId="54" fillId="0" borderId="0" xfId="0" applyFont="1" applyAlignment="1">
      <alignment vertical="center"/>
    </xf>
    <xf numFmtId="0" fontId="3" fillId="0" borderId="10" xfId="35" applyFont="1" applyFill="1" applyBorder="1" applyAlignment="1">
      <alignment horizontal="center" vertical="center" wrapText="1"/>
      <protection/>
    </xf>
    <xf numFmtId="0" fontId="12" fillId="0" borderId="0"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10" xfId="0" applyFont="1" applyFill="1" applyBorder="1" applyAlignment="1">
      <alignment vertical="center"/>
    </xf>
    <xf numFmtId="0" fontId="8" fillId="35" borderId="10" xfId="0" applyFont="1" applyFill="1" applyBorder="1" applyAlignment="1">
      <alignment horizontal="center" vertical="center"/>
    </xf>
    <xf numFmtId="0" fontId="9" fillId="0" borderId="10" xfId="0" applyFont="1" applyBorder="1" applyAlignment="1">
      <alignment horizontal="left" vertical="center"/>
    </xf>
    <xf numFmtId="0" fontId="3" fillId="35" borderId="12" xfId="0" applyFont="1" applyFill="1" applyBorder="1" applyAlignment="1">
      <alignment vertical="center"/>
    </xf>
    <xf numFmtId="0" fontId="60" fillId="35" borderId="0" xfId="0" applyFont="1" applyFill="1" applyAlignment="1">
      <alignment vertical="center"/>
    </xf>
    <xf numFmtId="0" fontId="6" fillId="0" borderId="10" xfId="0" applyFont="1" applyBorder="1" applyAlignment="1">
      <alignment vertical="center"/>
    </xf>
    <xf numFmtId="0" fontId="34" fillId="0" borderId="0" xfId="0" applyFont="1" applyFill="1" applyBorder="1" applyAlignment="1">
      <alignment horizontal="center" vertical="center"/>
    </xf>
    <xf numFmtId="0" fontId="61" fillId="0" borderId="0" xfId="0" applyFont="1" applyAlignment="1">
      <alignment horizontal="left" vertical="center"/>
    </xf>
    <xf numFmtId="0" fontId="61" fillId="0" borderId="0" xfId="0" applyFont="1" applyAlignment="1">
      <alignment vertical="center"/>
    </xf>
    <xf numFmtId="0" fontId="34" fillId="0" borderId="29" xfId="0" applyFont="1" applyFill="1" applyBorder="1" applyAlignment="1">
      <alignment horizontal="center" vertical="center"/>
    </xf>
    <xf numFmtId="0" fontId="5" fillId="0" borderId="19" xfId="0" applyFont="1" applyBorder="1" applyAlignment="1">
      <alignment horizontal="center" vertical="center"/>
    </xf>
    <xf numFmtId="0" fontId="13" fillId="0" borderId="20" xfId="0" applyFont="1" applyBorder="1" applyAlignment="1">
      <alignment vertical="center"/>
    </xf>
    <xf numFmtId="0" fontId="41" fillId="0" borderId="10" xfId="0" applyFont="1" applyBorder="1" applyAlignment="1">
      <alignment horizontal="center" vertical="center"/>
    </xf>
    <xf numFmtId="0" fontId="40" fillId="0" borderId="10" xfId="0" applyFont="1" applyBorder="1" applyAlignment="1">
      <alignment horizontal="center" vertical="center"/>
    </xf>
    <xf numFmtId="0" fontId="42" fillId="33" borderId="0" xfId="0" applyFont="1" applyFill="1" applyAlignment="1">
      <alignment horizontal="center" vertical="center"/>
    </xf>
    <xf numFmtId="0" fontId="5" fillId="33" borderId="0" xfId="0" applyFont="1" applyFill="1" applyAlignment="1">
      <alignment horizontal="center" vertical="center"/>
    </xf>
    <xf numFmtId="0" fontId="3" fillId="35" borderId="18" xfId="0" applyFont="1" applyFill="1" applyBorder="1" applyAlignment="1">
      <alignment horizontal="right"/>
    </xf>
    <xf numFmtId="0" fontId="3" fillId="35" borderId="11" xfId="0" applyFont="1" applyFill="1" applyBorder="1" applyAlignment="1">
      <alignment horizontal="right"/>
    </xf>
    <xf numFmtId="0" fontId="32" fillId="35" borderId="10" xfId="0" applyFont="1" applyFill="1" applyBorder="1" applyAlignment="1">
      <alignment horizontal="center"/>
    </xf>
    <xf numFmtId="0" fontId="3" fillId="35" borderId="18" xfId="0" applyFont="1" applyFill="1" applyBorder="1" applyAlignment="1">
      <alignment horizontal="center"/>
    </xf>
    <xf numFmtId="0" fontId="3" fillId="35" borderId="11" xfId="0" applyFont="1" applyFill="1" applyBorder="1" applyAlignment="1">
      <alignment horizont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8" fillId="35" borderId="10" xfId="0" applyFont="1" applyFill="1" applyBorder="1" applyAlignment="1">
      <alignment horizontal="center"/>
    </xf>
    <xf numFmtId="0" fontId="3" fillId="35" borderId="10" xfId="0" applyFont="1" applyFill="1" applyBorder="1" applyAlignment="1">
      <alignment horizontal="center"/>
    </xf>
    <xf numFmtId="0" fontId="8" fillId="35" borderId="10" xfId="0" applyFont="1" applyFill="1" applyBorder="1" applyAlignment="1">
      <alignment horizontal="center" vertical="center"/>
    </xf>
    <xf numFmtId="0" fontId="36" fillId="35" borderId="10" xfId="0" applyFont="1" applyFill="1" applyBorder="1" applyAlignment="1">
      <alignment horizontal="center" vertical="center"/>
    </xf>
    <xf numFmtId="0" fontId="3" fillId="35" borderId="10" xfId="0" applyFont="1" applyFill="1" applyBorder="1" applyAlignment="1">
      <alignment horizontal="center" vertical="center"/>
    </xf>
    <xf numFmtId="0" fontId="24" fillId="35" borderId="10" xfId="0" applyFont="1" applyFill="1" applyBorder="1" applyAlignment="1">
      <alignment horizontal="center"/>
    </xf>
    <xf numFmtId="0" fontId="8" fillId="0" borderId="10" xfId="0" applyFont="1" applyFill="1" applyBorder="1" applyAlignment="1">
      <alignment horizontal="center"/>
    </xf>
    <xf numFmtId="0" fontId="3" fillId="0" borderId="10" xfId="0" applyFont="1" applyFill="1" applyBorder="1" applyAlignment="1">
      <alignment horizontal="center"/>
    </xf>
    <xf numFmtId="0" fontId="17" fillId="33" borderId="0" xfId="0" applyFont="1" applyFill="1" applyBorder="1" applyAlignment="1">
      <alignment horizontal="center" vertical="center"/>
    </xf>
    <xf numFmtId="0" fontId="8" fillId="0" borderId="10" xfId="0" applyFont="1" applyBorder="1" applyAlignment="1">
      <alignment horizontal="center" vertical="center"/>
    </xf>
    <xf numFmtId="0" fontId="0" fillId="0" borderId="10" xfId="0" applyBorder="1" applyAlignment="1">
      <alignment horizontal="center" vertical="center"/>
    </xf>
    <xf numFmtId="0" fontId="8" fillId="0" borderId="10" xfId="0" applyFont="1" applyBorder="1" applyAlignment="1">
      <alignment horizontal="center" vertical="center" wrapText="1"/>
    </xf>
    <xf numFmtId="0" fontId="18" fillId="0" borderId="18" xfId="0" applyFont="1" applyBorder="1" applyAlignment="1">
      <alignment horizontal="center" vertical="center"/>
    </xf>
    <xf numFmtId="0" fontId="18" fillId="0" borderId="11" xfId="0" applyFont="1" applyBorder="1" applyAlignment="1">
      <alignment horizontal="center" vertical="center"/>
    </xf>
    <xf numFmtId="0" fontId="19" fillId="0" borderId="10" xfId="0" applyFont="1" applyBorder="1" applyAlignment="1">
      <alignment horizontal="center" vertical="center"/>
    </xf>
    <xf numFmtId="0" fontId="20" fillId="0" borderId="10" xfId="0" applyFont="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vertical="center"/>
    </xf>
    <xf numFmtId="0" fontId="3" fillId="0" borderId="0" xfId="0" applyFont="1" applyAlignment="1">
      <alignment horizontal="justify" vertical="center"/>
    </xf>
    <xf numFmtId="0" fontId="0" fillId="0" borderId="0" xfId="0" applyAlignment="1">
      <alignment vertical="center"/>
    </xf>
    <xf numFmtId="0" fontId="8" fillId="0" borderId="10" xfId="0" applyFont="1" applyBorder="1" applyAlignment="1">
      <alignment horizontal="left" vertical="center"/>
    </xf>
    <xf numFmtId="0" fontId="9" fillId="0" borderId="10" xfId="0" applyFont="1" applyBorder="1" applyAlignment="1">
      <alignment horizontal="left" vertical="center"/>
    </xf>
    <xf numFmtId="0" fontId="9" fillId="0" borderId="10" xfId="0" applyFont="1" applyFill="1" applyBorder="1" applyAlignment="1">
      <alignment horizontal="left" vertical="center" wrapText="1"/>
    </xf>
    <xf numFmtId="0" fontId="9" fillId="0" borderId="10" xfId="0" applyFont="1" applyFill="1" applyBorder="1" applyAlignment="1">
      <alignment horizontal="left" vertical="center"/>
    </xf>
    <xf numFmtId="0" fontId="8" fillId="0" borderId="18" xfId="0" applyFont="1" applyBorder="1" applyAlignment="1">
      <alignment horizontal="left" vertical="center" wrapText="1"/>
    </xf>
    <xf numFmtId="0" fontId="8" fillId="0" borderId="21" xfId="0" applyFont="1" applyBorder="1" applyAlignment="1">
      <alignment horizontal="left" vertical="center"/>
    </xf>
    <xf numFmtId="0" fontId="8" fillId="0" borderId="11" xfId="0" applyFont="1" applyBorder="1" applyAlignment="1">
      <alignment horizontal="left" vertical="center"/>
    </xf>
    <xf numFmtId="0" fontId="5"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8" fillId="0" borderId="0" xfId="0" applyFont="1" applyAlignment="1">
      <alignment horizontal="center" vertical="center"/>
    </xf>
    <xf numFmtId="2" fontId="3" fillId="0" borderId="10" xfId="0" applyNumberFormat="1" applyFont="1" applyFill="1" applyBorder="1" applyAlignment="1">
      <alignment horizontal="center"/>
    </xf>
    <xf numFmtId="0" fontId="24" fillId="0" borderId="10" xfId="0" applyFont="1" applyFill="1" applyBorder="1" applyAlignment="1">
      <alignment horizontal="center"/>
    </xf>
    <xf numFmtId="0" fontId="9" fillId="0" borderId="0" xfId="0" applyFont="1" applyFill="1" applyBorder="1" applyAlignment="1">
      <alignment horizontal="center"/>
    </xf>
    <xf numFmtId="198" fontId="23" fillId="0" borderId="10" xfId="0" applyNumberFormat="1" applyFont="1" applyFill="1" applyBorder="1" applyAlignment="1">
      <alignment horizontal="center"/>
    </xf>
    <xf numFmtId="2" fontId="23" fillId="0" borderId="18" xfId="0" applyNumberFormat="1" applyFont="1" applyFill="1" applyBorder="1" applyAlignment="1" applyProtection="1">
      <alignment horizontal="center"/>
      <protection locked="0"/>
    </xf>
    <xf numFmtId="2" fontId="23" fillId="0" borderId="11" xfId="0" applyNumberFormat="1" applyFont="1" applyFill="1" applyBorder="1" applyAlignment="1" applyProtection="1">
      <alignment horizontal="center"/>
      <protection locked="0"/>
    </xf>
    <xf numFmtId="0" fontId="8" fillId="0" borderId="0" xfId="0" applyFont="1" applyFill="1" applyBorder="1" applyAlignment="1">
      <alignment horizontal="left" wrapText="1"/>
    </xf>
    <xf numFmtId="0" fontId="8" fillId="0" borderId="0" xfId="0" applyFont="1" applyFill="1" applyBorder="1" applyAlignment="1">
      <alignment horizontal="center"/>
    </xf>
    <xf numFmtId="0" fontId="8" fillId="0" borderId="10" xfId="0" applyFont="1" applyFill="1" applyBorder="1" applyAlignment="1">
      <alignment horizontal="right"/>
    </xf>
    <xf numFmtId="0" fontId="8" fillId="0" borderId="18" xfId="0" applyFont="1" applyFill="1" applyBorder="1" applyAlignment="1">
      <alignment horizontal="right"/>
    </xf>
    <xf numFmtId="2" fontId="3" fillId="0" borderId="10" xfId="0" applyNumberFormat="1" applyFont="1" applyFill="1" applyBorder="1" applyAlignment="1" applyProtection="1">
      <alignment horizontal="left"/>
      <protection locked="0"/>
    </xf>
    <xf numFmtId="2" fontId="3" fillId="0" borderId="18" xfId="0" applyNumberFormat="1" applyFont="1" applyFill="1" applyBorder="1" applyAlignment="1" applyProtection="1">
      <alignment horizontal="left"/>
      <protection locked="0"/>
    </xf>
    <xf numFmtId="2" fontId="3" fillId="0" borderId="11" xfId="0" applyNumberFormat="1" applyFont="1" applyFill="1" applyBorder="1" applyAlignment="1" applyProtection="1">
      <alignment horizontal="left"/>
      <protection locked="0"/>
    </xf>
    <xf numFmtId="0" fontId="23" fillId="0" borderId="0" xfId="0" applyFont="1" applyFill="1" applyBorder="1" applyAlignment="1">
      <alignment horizontal="center"/>
    </xf>
    <xf numFmtId="0" fontId="46" fillId="0" borderId="1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5" fillId="0" borderId="18" xfId="0" applyFont="1" applyFill="1" applyBorder="1" applyAlignment="1">
      <alignment horizontal="center"/>
    </xf>
    <xf numFmtId="0" fontId="45" fillId="0" borderId="11" xfId="0" applyFont="1" applyFill="1" applyBorder="1" applyAlignment="1">
      <alignment horizontal="center"/>
    </xf>
    <xf numFmtId="0" fontId="3" fillId="0" borderId="10" xfId="0" applyFont="1" applyFill="1" applyBorder="1" applyAlignment="1">
      <alignment horizontal="right"/>
    </xf>
    <xf numFmtId="0" fontId="3" fillId="0" borderId="18" xfId="0" applyFont="1" applyFill="1" applyBorder="1" applyAlignment="1">
      <alignment horizontal="right"/>
    </xf>
    <xf numFmtId="0" fontId="45" fillId="0" borderId="10" xfId="0" applyFont="1" applyFill="1" applyBorder="1" applyAlignment="1">
      <alignment horizontal="center"/>
    </xf>
    <xf numFmtId="0" fontId="23" fillId="0" borderId="17" xfId="0" applyFont="1" applyFill="1" applyBorder="1" applyAlignment="1">
      <alignment horizontal="center" vertical="center"/>
    </xf>
    <xf numFmtId="0" fontId="23" fillId="0" borderId="29" xfId="0" applyFont="1" applyFill="1" applyBorder="1" applyAlignment="1">
      <alignment horizontal="center" vertical="center"/>
    </xf>
    <xf numFmtId="0" fontId="3" fillId="0" borderId="18" xfId="0" applyFont="1" applyFill="1" applyBorder="1" applyAlignment="1">
      <alignment horizontal="center"/>
    </xf>
    <xf numFmtId="0" fontId="3" fillId="0" borderId="21" xfId="0" applyFont="1" applyFill="1" applyBorder="1" applyAlignment="1">
      <alignment horizontal="center"/>
    </xf>
    <xf numFmtId="0" fontId="3" fillId="0" borderId="11" xfId="0" applyFont="1" applyFill="1" applyBorder="1" applyAlignment="1">
      <alignment horizontal="center"/>
    </xf>
    <xf numFmtId="0" fontId="23" fillId="0" borderId="17"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0" xfId="0" applyFont="1" applyFill="1" applyBorder="1" applyAlignment="1">
      <alignment horizontal="right"/>
    </xf>
    <xf numFmtId="2" fontId="3" fillId="0" borderId="0" xfId="0" applyNumberFormat="1" applyFont="1" applyFill="1" applyBorder="1" applyAlignment="1" applyProtection="1">
      <alignment horizontal="left"/>
      <protection locked="0"/>
    </xf>
    <xf numFmtId="0" fontId="9" fillId="0" borderId="10" xfId="0" applyFont="1" applyFill="1" applyBorder="1" applyAlignment="1">
      <alignment horizontal="center"/>
    </xf>
    <xf numFmtId="0" fontId="5" fillId="33" borderId="0" xfId="0" applyFont="1" applyFill="1" applyBorder="1" applyAlignment="1">
      <alignment horizontal="center"/>
    </xf>
    <xf numFmtId="0" fontId="17" fillId="33" borderId="0" xfId="0" applyFont="1" applyFill="1" applyBorder="1" applyAlignment="1">
      <alignment horizontal="center"/>
    </xf>
    <xf numFmtId="0" fontId="8" fillId="0" borderId="18" xfId="0" applyFont="1" applyFill="1" applyBorder="1" applyAlignment="1">
      <alignment horizontal="center"/>
    </xf>
    <xf numFmtId="0" fontId="8" fillId="0" borderId="11" xfId="0" applyFont="1" applyFill="1" applyBorder="1" applyAlignment="1">
      <alignment horizontal="center"/>
    </xf>
    <xf numFmtId="0" fontId="3" fillId="0" borderId="0" xfId="0" applyFont="1" applyFill="1" applyBorder="1" applyAlignment="1">
      <alignment horizontal="right"/>
    </xf>
    <xf numFmtId="223" fontId="23" fillId="0" borderId="0" xfId="0" applyNumberFormat="1" applyFont="1" applyFill="1" applyBorder="1" applyAlignment="1" applyProtection="1">
      <alignment horizontal="left"/>
      <protection locked="0"/>
    </xf>
    <xf numFmtId="0" fontId="3" fillId="35" borderId="12" xfId="0" applyFont="1" applyFill="1" applyBorder="1" applyAlignment="1">
      <alignment horizontal="center" wrapText="1"/>
    </xf>
    <xf numFmtId="0" fontId="3" fillId="35" borderId="34" xfId="0" applyFont="1" applyFill="1" applyBorder="1" applyAlignment="1">
      <alignment horizontal="center" wrapText="1"/>
    </xf>
    <xf numFmtId="0" fontId="3" fillId="35" borderId="21" xfId="0" applyFont="1" applyFill="1" applyBorder="1" applyAlignment="1">
      <alignment horizontal="center"/>
    </xf>
    <xf numFmtId="0" fontId="9" fillId="33" borderId="18"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7" xfId="0" applyFont="1" applyFill="1" applyBorder="1" applyAlignment="1">
      <alignment horizontal="center" vertical="center" wrapText="1"/>
    </xf>
    <xf numFmtId="0" fontId="9" fillId="33" borderId="22" xfId="0" applyFont="1" applyFill="1" applyBorder="1" applyAlignment="1">
      <alignment horizontal="center" vertical="center"/>
    </xf>
    <xf numFmtId="0" fontId="9" fillId="33" borderId="17" xfId="0" applyFont="1" applyFill="1" applyBorder="1" applyAlignment="1">
      <alignment horizontal="center" vertical="center"/>
    </xf>
    <xf numFmtId="0" fontId="3" fillId="35" borderId="18"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8" xfId="0" applyFont="1" applyFill="1" applyBorder="1" applyAlignment="1" applyProtection="1">
      <alignment horizontal="center"/>
      <protection locked="0"/>
    </xf>
    <xf numFmtId="0" fontId="3" fillId="35" borderId="11" xfId="0" applyFont="1" applyFill="1" applyBorder="1" applyAlignment="1" applyProtection="1">
      <alignment horizontal="center"/>
      <protection locked="0"/>
    </xf>
    <xf numFmtId="0" fontId="9" fillId="0" borderId="10" xfId="0" applyFont="1" applyBorder="1" applyAlignment="1">
      <alignment horizontal="center" vertical="center"/>
    </xf>
    <xf numFmtId="0" fontId="17" fillId="0" borderId="0" xfId="0" applyFont="1" applyAlignment="1">
      <alignment horizontal="center" vertical="center"/>
    </xf>
    <xf numFmtId="0" fontId="26" fillId="0" borderId="10" xfId="0" applyFont="1" applyBorder="1" applyAlignment="1">
      <alignment horizontal="center" vertical="center"/>
    </xf>
    <xf numFmtId="0" fontId="0" fillId="0" borderId="10" xfId="0" applyFont="1" applyBorder="1" applyAlignment="1">
      <alignment horizontal="center" vertical="center"/>
    </xf>
    <xf numFmtId="0" fontId="8" fillId="0" borderId="22" xfId="0" applyFont="1" applyBorder="1" applyAlignment="1">
      <alignment horizontal="left" vertical="center" wrapText="1"/>
    </xf>
    <xf numFmtId="0" fontId="3" fillId="0" borderId="22" xfId="0" applyFont="1" applyBorder="1" applyAlignment="1">
      <alignment horizontal="left" vertical="center"/>
    </xf>
    <xf numFmtId="0" fontId="8" fillId="0" borderId="10" xfId="0" applyNumberFormat="1" applyFont="1" applyBorder="1" applyAlignment="1">
      <alignment horizontal="center" vertical="center"/>
    </xf>
    <xf numFmtId="0" fontId="0" fillId="0" borderId="0" xfId="0" applyFont="1" applyAlignment="1">
      <alignment vertical="center"/>
    </xf>
    <xf numFmtId="0" fontId="24" fillId="0" borderId="10" xfId="0" applyFont="1" applyBorder="1" applyAlignment="1">
      <alignment horizontal="center" vertical="center"/>
    </xf>
    <xf numFmtId="0" fontId="19" fillId="34" borderId="10" xfId="0" applyFont="1" applyFill="1" applyBorder="1" applyAlignment="1">
      <alignment horizontal="center" vertical="center"/>
    </xf>
    <xf numFmtId="0" fontId="28" fillId="0" borderId="10" xfId="0" applyFont="1" applyBorder="1" applyAlignment="1">
      <alignment horizontal="center" vertical="center"/>
    </xf>
    <xf numFmtId="197" fontId="18" fillId="34" borderId="10" xfId="0" applyNumberFormat="1" applyFont="1" applyFill="1" applyBorder="1" applyAlignment="1">
      <alignment horizontal="center" vertical="center"/>
    </xf>
    <xf numFmtId="197" fontId="0" fillId="0" borderId="10" xfId="0" applyNumberFormat="1" applyFont="1" applyBorder="1" applyAlignment="1">
      <alignment horizontal="center" vertical="center"/>
    </xf>
    <xf numFmtId="0" fontId="18" fillId="34" borderId="10" xfId="0" applyFont="1" applyFill="1" applyBorder="1" applyAlignment="1">
      <alignment horizontal="center" vertical="center"/>
    </xf>
    <xf numFmtId="199" fontId="18" fillId="34" borderId="10" xfId="0" applyNumberFormat="1" applyFont="1" applyFill="1" applyBorder="1" applyAlignment="1">
      <alignment horizontal="center" vertical="center"/>
    </xf>
    <xf numFmtId="0" fontId="8" fillId="0" borderId="18" xfId="0" applyFont="1" applyBorder="1" applyAlignment="1">
      <alignment vertical="center"/>
    </xf>
    <xf numFmtId="0" fontId="0" fillId="0" borderId="21" xfId="0" applyFont="1" applyBorder="1" applyAlignment="1">
      <alignment vertical="center"/>
    </xf>
    <xf numFmtId="0" fontId="0" fillId="0" borderId="11" xfId="0" applyFont="1" applyBorder="1" applyAlignment="1">
      <alignment vertical="center"/>
    </xf>
    <xf numFmtId="0" fontId="3" fillId="0" borderId="10" xfId="0" applyFont="1" applyBorder="1" applyAlignment="1">
      <alignment vertical="center"/>
    </xf>
    <xf numFmtId="0" fontId="0" fillId="33" borderId="0" xfId="0" applyFont="1" applyFill="1" applyBorder="1" applyAlignment="1">
      <alignment horizontal="center" vertical="center"/>
    </xf>
    <xf numFmtId="0" fontId="8" fillId="0" borderId="10" xfId="0" applyFont="1" applyBorder="1" applyAlignment="1">
      <alignment vertical="center"/>
    </xf>
    <xf numFmtId="0" fontId="3" fillId="0" borderId="18" xfId="0" applyFont="1" applyBorder="1" applyAlignment="1">
      <alignment horizontal="left" vertical="center"/>
    </xf>
    <xf numFmtId="0" fontId="3" fillId="0" borderId="21" xfId="0" applyFont="1" applyBorder="1" applyAlignment="1">
      <alignment horizontal="left" vertical="center"/>
    </xf>
    <xf numFmtId="0" fontId="3" fillId="0" borderId="11" xfId="0" applyFont="1" applyBorder="1" applyAlignment="1">
      <alignment horizontal="left" vertical="center"/>
    </xf>
    <xf numFmtId="0" fontId="3" fillId="35" borderId="0" xfId="0" applyFont="1" applyFill="1" applyBorder="1" applyAlignment="1">
      <alignment horizontal="center"/>
    </xf>
    <xf numFmtId="0" fontId="3" fillId="35" borderId="0" xfId="0" applyFont="1" applyFill="1" applyBorder="1" applyAlignment="1">
      <alignment/>
    </xf>
    <xf numFmtId="0" fontId="8" fillId="35" borderId="0" xfId="0" applyFont="1" applyFill="1" applyBorder="1" applyAlignment="1">
      <alignment/>
    </xf>
    <xf numFmtId="0" fontId="17" fillId="33" borderId="0" xfId="0" applyFont="1" applyFill="1" applyAlignment="1">
      <alignment horizontal="center"/>
    </xf>
    <xf numFmtId="0" fontId="24" fillId="33" borderId="0" xfId="0" applyFont="1" applyFill="1" applyAlignment="1">
      <alignment horizontal="center"/>
    </xf>
    <xf numFmtId="0" fontId="9" fillId="0" borderId="18" xfId="0" applyFont="1" applyBorder="1" applyAlignment="1">
      <alignment horizontal="center" vertical="center"/>
    </xf>
    <xf numFmtId="0" fontId="9" fillId="0" borderId="11" xfId="0" applyFont="1" applyBorder="1" applyAlignment="1">
      <alignment horizontal="center" vertical="center"/>
    </xf>
    <xf numFmtId="0" fontId="0" fillId="0" borderId="11" xfId="0"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0" fillId="0" borderId="22" xfId="0" applyBorder="1" applyAlignment="1">
      <alignment horizontal="center" vertical="center"/>
    </xf>
    <xf numFmtId="0" fontId="0" fillId="0" borderId="11" xfId="0" applyFont="1" applyBorder="1" applyAlignment="1">
      <alignment horizontal="center" vertical="center"/>
    </xf>
    <xf numFmtId="0" fontId="8" fillId="33" borderId="10" xfId="0" applyFont="1" applyFill="1" applyBorder="1" applyAlignment="1">
      <alignment horizontal="center" vertical="center"/>
    </xf>
    <xf numFmtId="0" fontId="8" fillId="35" borderId="17" xfId="35" applyFont="1" applyFill="1" applyBorder="1" applyAlignment="1">
      <alignment horizontal="center" vertical="center" wrapText="1"/>
      <protection/>
    </xf>
    <xf numFmtId="0" fontId="8" fillId="35" borderId="22" xfId="35" applyFont="1" applyFill="1" applyBorder="1" applyAlignment="1">
      <alignment horizontal="center" vertical="center" wrapText="1"/>
      <protection/>
    </xf>
    <xf numFmtId="0" fontId="23" fillId="35" borderId="17" xfId="35" applyFont="1" applyFill="1" applyBorder="1" applyAlignment="1">
      <alignment horizontal="center" vertical="center" wrapText="1"/>
      <protection/>
    </xf>
    <xf numFmtId="0" fontId="23" fillId="35" borderId="22" xfId="35" applyFont="1" applyFill="1" applyBorder="1" applyAlignment="1">
      <alignment horizontal="center" vertical="center" wrapText="1"/>
      <protection/>
    </xf>
    <xf numFmtId="0" fontId="23" fillId="35" borderId="17" xfId="35" applyFont="1" applyFill="1" applyBorder="1" applyAlignment="1">
      <alignment horizontal="center" wrapText="1"/>
      <protection/>
    </xf>
    <xf numFmtId="0" fontId="23" fillId="35" borderId="22" xfId="35" applyFont="1" applyFill="1" applyBorder="1" applyAlignment="1">
      <alignment horizontal="center" wrapText="1"/>
      <protection/>
    </xf>
    <xf numFmtId="0" fontId="3" fillId="35" borderId="22" xfId="35" applyFont="1" applyFill="1" applyBorder="1" applyAlignment="1">
      <alignment horizontal="center" vertical="center" wrapText="1"/>
      <protection/>
    </xf>
    <xf numFmtId="0" fontId="21" fillId="33" borderId="0" xfId="0" applyFont="1" applyFill="1" applyAlignment="1">
      <alignment horizontal="center" vertical="center"/>
    </xf>
    <xf numFmtId="0" fontId="0" fillId="34" borderId="17" xfId="35" applyFont="1" applyFill="1" applyBorder="1" applyAlignment="1">
      <alignment horizontal="center" vertical="top" wrapText="1"/>
      <protection/>
    </xf>
    <xf numFmtId="0" fontId="0" fillId="34" borderId="29" xfId="35" applyFont="1" applyFill="1" applyBorder="1" applyAlignment="1">
      <alignment horizontal="center" vertical="top" wrapText="1"/>
      <protection/>
    </xf>
    <xf numFmtId="0" fontId="0" fillId="34" borderId="22" xfId="35" applyFont="1" applyFill="1" applyBorder="1" applyAlignment="1">
      <alignment horizontal="center" vertical="top" wrapText="1"/>
      <protection/>
    </xf>
    <xf numFmtId="0" fontId="3" fillId="35" borderId="0" xfId="35" applyFont="1" applyFill="1" applyAlignment="1">
      <alignment horizontal="left" wrapText="1"/>
      <protection/>
    </xf>
    <xf numFmtId="0" fontId="8" fillId="35" borderId="0" xfId="35" applyFont="1" applyFill="1" applyAlignment="1">
      <alignment horizontal="left" wrapText="1"/>
      <protection/>
    </xf>
    <xf numFmtId="0" fontId="23" fillId="35" borderId="0" xfId="35" applyFont="1" applyFill="1" applyAlignment="1">
      <alignment horizontal="left" wrapText="1"/>
      <protection/>
    </xf>
    <xf numFmtId="0" fontId="24" fillId="34" borderId="10" xfId="0" applyFont="1" applyFill="1" applyBorder="1" applyAlignment="1">
      <alignment horizontal="center" vertical="center"/>
    </xf>
    <xf numFmtId="0" fontId="8" fillId="0" borderId="17" xfId="0" applyFont="1" applyBorder="1" applyAlignment="1">
      <alignment horizontal="center" vertical="top"/>
    </xf>
    <xf numFmtId="0" fontId="6" fillId="0" borderId="29" xfId="0" applyFont="1" applyBorder="1" applyAlignment="1">
      <alignment horizontal="center" vertical="top"/>
    </xf>
    <xf numFmtId="0" fontId="6" fillId="0" borderId="22" xfId="0" applyFont="1" applyBorder="1" applyAlignment="1">
      <alignment horizontal="center" vertical="top"/>
    </xf>
    <xf numFmtId="0" fontId="26" fillId="0" borderId="18" xfId="0" applyFont="1" applyBorder="1" applyAlignment="1">
      <alignment horizontal="center" vertical="center"/>
    </xf>
    <xf numFmtId="0" fontId="8" fillId="0" borderId="29" xfId="0" applyFont="1" applyBorder="1" applyAlignment="1">
      <alignment horizontal="center" vertical="top"/>
    </xf>
    <xf numFmtId="0" fontId="8" fillId="0" borderId="22" xfId="0" applyFont="1" applyBorder="1" applyAlignment="1">
      <alignment horizontal="center" vertical="top"/>
    </xf>
    <xf numFmtId="0" fontId="13" fillId="0" borderId="10" xfId="0" applyFont="1" applyBorder="1" applyAlignment="1">
      <alignment horizontal="center" vertical="center"/>
    </xf>
    <xf numFmtId="0" fontId="17" fillId="33" borderId="12" xfId="0" applyFont="1" applyFill="1" applyBorder="1" applyAlignment="1">
      <alignment horizontal="center"/>
    </xf>
    <xf numFmtId="0" fontId="8" fillId="35" borderId="18" xfId="0" applyFont="1" applyFill="1" applyBorder="1" applyAlignment="1">
      <alignment horizontal="center"/>
    </xf>
    <xf numFmtId="0" fontId="8" fillId="35" borderId="21" xfId="0" applyFont="1" applyFill="1" applyBorder="1" applyAlignment="1">
      <alignment horizontal="center"/>
    </xf>
    <xf numFmtId="0" fontId="8" fillId="35" borderId="11" xfId="0" applyFont="1" applyFill="1" applyBorder="1" applyAlignment="1">
      <alignment horizontal="center"/>
    </xf>
    <xf numFmtId="0" fontId="3" fillId="35" borderId="18" xfId="0" applyFont="1" applyFill="1" applyBorder="1" applyAlignment="1">
      <alignment horizontal="center" wrapText="1"/>
    </xf>
    <xf numFmtId="0" fontId="3" fillId="35" borderId="11" xfId="0" applyFont="1" applyFill="1" applyBorder="1" applyAlignment="1">
      <alignment horizontal="center" wrapText="1"/>
    </xf>
    <xf numFmtId="0" fontId="24" fillId="35" borderId="18" xfId="0" applyFont="1" applyFill="1" applyBorder="1" applyAlignment="1">
      <alignment horizontal="center" vertical="center"/>
    </xf>
    <xf numFmtId="0" fontId="24" fillId="35" borderId="11" xfId="0" applyFont="1" applyFill="1" applyBorder="1" applyAlignment="1">
      <alignment horizontal="center" vertical="center"/>
    </xf>
    <xf numFmtId="0" fontId="3" fillId="35" borderId="10" xfId="0" applyFont="1" applyFill="1" applyBorder="1" applyAlignment="1">
      <alignment horizontal="right"/>
    </xf>
    <xf numFmtId="0" fontId="3" fillId="36" borderId="25" xfId="0" applyFont="1" applyFill="1" applyBorder="1" applyAlignment="1">
      <alignment horizontal="center"/>
    </xf>
    <xf numFmtId="0" fontId="35" fillId="35" borderId="22" xfId="0" applyFont="1" applyFill="1" applyBorder="1" applyAlignment="1">
      <alignment horizontal="right"/>
    </xf>
    <xf numFmtId="0" fontId="24" fillId="35" borderId="22" xfId="0" applyFont="1" applyFill="1" applyBorder="1" applyAlignment="1">
      <alignment horizontal="right"/>
    </xf>
    <xf numFmtId="0" fontId="8" fillId="35" borderId="10" xfId="0" applyFont="1" applyFill="1" applyBorder="1" applyAlignment="1">
      <alignment horizontal="right"/>
    </xf>
    <xf numFmtId="0" fontId="24" fillId="35" borderId="18" xfId="0" applyFont="1" applyFill="1" applyBorder="1" applyAlignment="1">
      <alignment horizontal="center"/>
    </xf>
    <xf numFmtId="0" fontId="24" fillId="35" borderId="21" xfId="0" applyFont="1" applyFill="1" applyBorder="1" applyAlignment="1">
      <alignment horizontal="center"/>
    </xf>
    <xf numFmtId="0" fontId="24" fillId="35" borderId="11" xfId="0" applyFont="1" applyFill="1" applyBorder="1" applyAlignment="1">
      <alignment horizontal="center"/>
    </xf>
    <xf numFmtId="0" fontId="3" fillId="35" borderId="30"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31"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34" xfId="0" applyFont="1" applyFill="1" applyBorder="1" applyAlignment="1">
      <alignment horizontal="center" vertical="center"/>
    </xf>
    <xf numFmtId="0" fontId="8" fillId="0" borderId="0" xfId="0" applyFont="1" applyAlignment="1">
      <alignment horizontal="left" vertical="center" wrapText="1"/>
    </xf>
    <xf numFmtId="0" fontId="9" fillId="35" borderId="10" xfId="0" applyFont="1" applyFill="1" applyBorder="1" applyAlignment="1">
      <alignment horizontal="right"/>
    </xf>
    <xf numFmtId="0" fontId="9" fillId="35" borderId="18" xfId="0" applyFont="1" applyFill="1" applyBorder="1" applyAlignment="1">
      <alignment horizontal="right"/>
    </xf>
    <xf numFmtId="0" fontId="9" fillId="35" borderId="21" xfId="0" applyFont="1" applyFill="1" applyBorder="1" applyAlignment="1">
      <alignment horizontal="right"/>
    </xf>
    <xf numFmtId="0" fontId="9" fillId="35" borderId="11" xfId="0" applyFont="1" applyFill="1" applyBorder="1" applyAlignment="1">
      <alignment horizontal="right"/>
    </xf>
    <xf numFmtId="0" fontId="0" fillId="0" borderId="25" xfId="0" applyBorder="1" applyAlignment="1">
      <alignment horizontal="center" vertical="center"/>
    </xf>
    <xf numFmtId="0" fontId="0" fillId="0" borderId="32" xfId="0" applyFont="1" applyBorder="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0" xfId="0" applyFill="1" applyBorder="1" applyAlignment="1">
      <alignment horizontal="center" vertical="center"/>
    </xf>
    <xf numFmtId="0" fontId="0" fillId="0" borderId="0" xfId="0" applyAlignment="1">
      <alignment horizontal="center" vertical="center"/>
    </xf>
    <xf numFmtId="0" fontId="8" fillId="0" borderId="12" xfId="0" applyFont="1" applyFill="1" applyBorder="1" applyAlignment="1">
      <alignment horizontal="left" vertical="center"/>
    </xf>
    <xf numFmtId="0" fontId="0" fillId="0" borderId="18" xfId="0" applyBorder="1" applyAlignment="1">
      <alignment horizontal="center" vertical="center"/>
    </xf>
    <xf numFmtId="0" fontId="0" fillId="0" borderId="21" xfId="0" applyBorder="1" applyAlignment="1">
      <alignment horizontal="center" vertical="center"/>
    </xf>
    <xf numFmtId="0" fontId="61" fillId="0" borderId="0" xfId="0" applyFont="1" applyAlignment="1">
      <alignment horizontal="left" vertical="center"/>
    </xf>
    <xf numFmtId="0" fontId="5" fillId="33" borderId="12" xfId="0" applyFont="1" applyFill="1" applyBorder="1" applyAlignment="1">
      <alignment horizontal="center" vertical="center"/>
    </xf>
    <xf numFmtId="0" fontId="0" fillId="0" borderId="0" xfId="0" applyAlignment="1">
      <alignment horizontal="left" vertical="center"/>
    </xf>
    <xf numFmtId="0" fontId="62" fillId="33" borderId="0" xfId="0" applyFont="1" applyFill="1" applyBorder="1" applyAlignment="1">
      <alignment horizontal="center" vertical="center"/>
    </xf>
    <xf numFmtId="0" fontId="3" fillId="0" borderId="1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2" xfId="0" applyFont="1" applyBorder="1" applyAlignment="1">
      <alignment horizontal="center" vertical="center" wrapText="1"/>
    </xf>
    <xf numFmtId="0" fontId="8" fillId="0" borderId="11" xfId="0" applyFont="1" applyBorder="1" applyAlignment="1">
      <alignment horizontal="center" vertical="center"/>
    </xf>
    <xf numFmtId="0" fontId="0" fillId="0" borderId="18" xfId="0"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8" fillId="0" borderId="11" xfId="0" applyFont="1" applyBorder="1" applyAlignment="1">
      <alignment vertical="center"/>
    </xf>
    <xf numFmtId="0" fontId="8" fillId="0" borderId="21" xfId="0" applyFont="1" applyBorder="1" applyAlignment="1">
      <alignment horizontal="center" vertical="center"/>
    </xf>
    <xf numFmtId="0" fontId="9" fillId="34" borderId="18" xfId="0" applyFont="1" applyFill="1" applyBorder="1" applyAlignment="1">
      <alignment horizontal="center" vertical="center"/>
    </xf>
    <xf numFmtId="0" fontId="9" fillId="34" borderId="11" xfId="0" applyFont="1" applyFill="1" applyBorder="1" applyAlignment="1">
      <alignment horizontal="center" vertical="center"/>
    </xf>
    <xf numFmtId="10" fontId="9" fillId="34" borderId="18" xfId="0" applyNumberFormat="1" applyFont="1" applyFill="1" applyBorder="1" applyAlignment="1">
      <alignment horizontal="center" vertical="center"/>
    </xf>
    <xf numFmtId="10" fontId="9" fillId="34" borderId="11" xfId="0" applyNumberFormat="1" applyFont="1" applyFill="1" applyBorder="1" applyAlignment="1">
      <alignment horizontal="center" vertical="center"/>
    </xf>
    <xf numFmtId="0" fontId="8" fillId="0" borderId="10" xfId="0" applyFont="1" applyBorder="1" applyAlignment="1">
      <alignment horizontal="right" vertical="center"/>
    </xf>
    <xf numFmtId="0" fontId="8" fillId="0" borderId="22" xfId="0" applyFont="1" applyBorder="1" applyAlignment="1">
      <alignment horizontal="center" vertical="center"/>
    </xf>
    <xf numFmtId="0" fontId="8" fillId="0" borderId="17" xfId="0" applyFont="1" applyBorder="1" applyAlignment="1">
      <alignment horizontal="right" vertical="center"/>
    </xf>
    <xf numFmtId="0" fontId="8" fillId="0" borderId="22" xfId="0" applyFont="1" applyBorder="1" applyAlignment="1">
      <alignment horizontal="right" vertical="center"/>
    </xf>
    <xf numFmtId="0" fontId="8" fillId="0" borderId="29" xfId="0" applyFont="1" applyBorder="1" applyAlignment="1">
      <alignment horizontal="right" vertical="center"/>
    </xf>
    <xf numFmtId="0" fontId="6" fillId="0" borderId="10" xfId="0" applyFont="1" applyBorder="1" applyAlignment="1">
      <alignment horizontal="center" vertical="center"/>
    </xf>
    <xf numFmtId="0" fontId="3" fillId="0" borderId="17" xfId="0" applyFont="1" applyBorder="1" applyAlignment="1">
      <alignment horizontal="center" vertical="center"/>
    </xf>
    <xf numFmtId="0" fontId="3" fillId="0" borderId="29" xfId="0" applyFont="1" applyBorder="1" applyAlignment="1">
      <alignment horizontal="center" vertical="center"/>
    </xf>
    <xf numFmtId="0" fontId="3" fillId="0" borderId="22"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23" fillId="0" borderId="0" xfId="0" applyFont="1" applyFill="1" applyAlignment="1">
      <alignment horizontal="center"/>
    </xf>
    <xf numFmtId="0" fontId="5" fillId="33" borderId="0" xfId="0" applyFont="1" applyFill="1" applyAlignment="1">
      <alignment horizontal="center"/>
    </xf>
    <xf numFmtId="0" fontId="5" fillId="0" borderId="36" xfId="0" applyFont="1" applyBorder="1" applyAlignment="1">
      <alignment horizontal="center" vertical="center"/>
    </xf>
    <xf numFmtId="0" fontId="17" fillId="0" borderId="37" xfId="0" applyFont="1" applyBorder="1" applyAlignment="1">
      <alignment horizontal="center" vertical="center"/>
    </xf>
    <xf numFmtId="0" fontId="14" fillId="0" borderId="38" xfId="0" applyFont="1" applyBorder="1" applyAlignment="1">
      <alignment horizontal="center" vertical="center" wrapText="1"/>
    </xf>
    <xf numFmtId="0" fontId="3" fillId="0" borderId="26" xfId="0" applyFont="1" applyBorder="1" applyAlignment="1">
      <alignment horizontal="center" vertical="center" wrapText="1"/>
    </xf>
    <xf numFmtId="0" fontId="6" fillId="0" borderId="0" xfId="0" applyFont="1" applyAlignment="1">
      <alignment horizontal="left" vertical="center" wrapText="1"/>
    </xf>
    <xf numFmtId="0" fontId="50" fillId="0" borderId="0" xfId="0" applyFont="1" applyAlignment="1">
      <alignment horizontal="left" vertical="center"/>
    </xf>
    <xf numFmtId="0" fontId="6" fillId="0" borderId="10" xfId="0" applyFont="1" applyBorder="1" applyAlignment="1">
      <alignment horizontal="right" vertical="center" wrapText="1"/>
    </xf>
    <xf numFmtId="0" fontId="6" fillId="0" borderId="10" xfId="0" applyFont="1" applyBorder="1" applyAlignment="1">
      <alignment horizontal="right" vertical="center"/>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3"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12"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10" fontId="18" fillId="34" borderId="10" xfId="42" applyNumberFormat="1" applyFont="1" applyFill="1" applyBorder="1" applyAlignment="1">
      <alignment horizontal="center" vertical="center"/>
    </xf>
    <xf numFmtId="0" fontId="3"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3" fillId="35" borderId="0" xfId="0" applyFont="1" applyFill="1" applyBorder="1" applyAlignment="1">
      <alignment horizontal="center" vertical="center"/>
    </xf>
    <xf numFmtId="0" fontId="0" fillId="35" borderId="0" xfId="0" applyFont="1" applyFill="1" applyBorder="1" applyAlignment="1">
      <alignment horizontal="center" vertical="center"/>
    </xf>
    <xf numFmtId="0" fontId="8" fillId="0" borderId="10" xfId="0" applyFont="1" applyFill="1" applyBorder="1" applyAlignment="1">
      <alignment horizontal="center" vertical="center"/>
    </xf>
    <xf numFmtId="10" fontId="98" fillId="34" borderId="10" xfId="0" applyNumberFormat="1" applyFont="1" applyFill="1" applyBorder="1" applyAlignment="1">
      <alignment horizontal="center" vertical="center"/>
    </xf>
    <xf numFmtId="0" fontId="8" fillId="0" borderId="17" xfId="0" applyFont="1" applyBorder="1" applyAlignment="1">
      <alignment vertical="center" wrapText="1"/>
    </xf>
    <xf numFmtId="0" fontId="0" fillId="0" borderId="22" xfId="0" applyFont="1" applyBorder="1" applyAlignment="1">
      <alignment vertical="center"/>
    </xf>
    <xf numFmtId="0" fontId="18" fillId="0" borderId="12" xfId="0" applyFont="1" applyBorder="1" applyAlignment="1">
      <alignment horizontal="center" vertical="center"/>
    </xf>
    <xf numFmtId="0" fontId="3" fillId="0" borderId="0" xfId="0" applyFont="1" applyBorder="1" applyAlignment="1">
      <alignment vertical="center"/>
    </xf>
    <xf numFmtId="0" fontId="0" fillId="0" borderId="18" xfId="0" applyFont="1" applyBorder="1" applyAlignment="1">
      <alignment vertical="center"/>
    </xf>
    <xf numFmtId="0" fontId="0" fillId="0" borderId="0" xfId="0" applyAlignment="1">
      <alignment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Normal 2" xfId="33"/>
    <cellStyle name="Normal_bqeSheet" xfId="34"/>
    <cellStyle name="Normal_QA_Inspiration_2032"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13.png" /><Relationship Id="rId3" Type="http://schemas.openxmlformats.org/officeDocument/2006/relationships/image" Target="../media/image2.png" /><Relationship Id="rId4" Type="http://schemas.openxmlformats.org/officeDocument/2006/relationships/image" Target="../media/image4.png" /><Relationship Id="rId5" Type="http://schemas.openxmlformats.org/officeDocument/2006/relationships/image" Target="../media/image1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s>
</file>

<file path=xl/drawings/_rels/drawing4.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17.png" /><Relationship Id="rId3" Type="http://schemas.openxmlformats.org/officeDocument/2006/relationships/image" Target="../media/image18.png" /><Relationship Id="rId4"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19.png" /></Relationships>
</file>

<file path=xl/drawings/_rels/drawing7.xml.rels><?xml version="1.0" encoding="utf-8" standalone="yes"?><Relationships xmlns="http://schemas.openxmlformats.org/package/2006/relationships"><Relationship Id="rId1"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22</xdr:row>
      <xdr:rowOff>76200</xdr:rowOff>
    </xdr:from>
    <xdr:to>
      <xdr:col>7</xdr:col>
      <xdr:colOff>600075</xdr:colOff>
      <xdr:row>25</xdr:row>
      <xdr:rowOff>133350</xdr:rowOff>
    </xdr:to>
    <xdr:pic>
      <xdr:nvPicPr>
        <xdr:cNvPr id="1" name="Picture 28"/>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181350" y="5981700"/>
          <a:ext cx="2190750" cy="742950"/>
        </a:xfrm>
        <a:prstGeom prst="rect">
          <a:avLst/>
        </a:prstGeom>
        <a:noFill/>
        <a:ln w="9525" cmpd="sng">
          <a:noFill/>
        </a:ln>
      </xdr:spPr>
    </xdr:pic>
    <xdr:clientData/>
  </xdr:twoCellAnchor>
  <xdr:twoCellAnchor>
    <xdr:from>
      <xdr:col>1</xdr:col>
      <xdr:colOff>0</xdr:colOff>
      <xdr:row>22</xdr:row>
      <xdr:rowOff>190500</xdr:rowOff>
    </xdr:from>
    <xdr:to>
      <xdr:col>4</xdr:col>
      <xdr:colOff>333375</xdr:colOff>
      <xdr:row>24</xdr:row>
      <xdr:rowOff>219075</xdr:rowOff>
    </xdr:to>
    <xdr:pic>
      <xdr:nvPicPr>
        <xdr:cNvPr id="2" name="Picture 393"/>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66700" y="6096000"/>
          <a:ext cx="2343150" cy="485775"/>
        </a:xfrm>
        <a:prstGeom prst="rect">
          <a:avLst/>
        </a:prstGeom>
        <a:noFill/>
        <a:ln w="9525" cmpd="sng">
          <a:noFill/>
        </a:ln>
      </xdr:spPr>
    </xdr:pic>
    <xdr:clientData/>
  </xdr:twoCellAnchor>
  <xdr:twoCellAnchor>
    <xdr:from>
      <xdr:col>0</xdr:col>
      <xdr:colOff>266700</xdr:colOff>
      <xdr:row>26</xdr:row>
      <xdr:rowOff>0</xdr:rowOff>
    </xdr:from>
    <xdr:to>
      <xdr:col>4</xdr:col>
      <xdr:colOff>542925</xdr:colOff>
      <xdr:row>27</xdr:row>
      <xdr:rowOff>209550</xdr:rowOff>
    </xdr:to>
    <xdr:pic>
      <xdr:nvPicPr>
        <xdr:cNvPr id="3" name="Picture 1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266700" y="6819900"/>
          <a:ext cx="2552700" cy="438150"/>
        </a:xfrm>
        <a:prstGeom prst="rect">
          <a:avLst/>
        </a:prstGeom>
        <a:noFill/>
        <a:ln w="9525" cmpd="sng">
          <a:noFill/>
        </a:ln>
      </xdr:spPr>
    </xdr:pic>
    <xdr:clientData/>
  </xdr:twoCellAnchor>
  <xdr:twoCellAnchor>
    <xdr:from>
      <xdr:col>5</xdr:col>
      <xdr:colOff>85725</xdr:colOff>
      <xdr:row>26</xdr:row>
      <xdr:rowOff>57150</xdr:rowOff>
    </xdr:from>
    <xdr:to>
      <xdr:col>9</xdr:col>
      <xdr:colOff>47625</xdr:colOff>
      <xdr:row>28</xdr:row>
      <xdr:rowOff>66675</xdr:rowOff>
    </xdr:to>
    <xdr:pic>
      <xdr:nvPicPr>
        <xdr:cNvPr id="4" name="Picture 1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3228975" y="6877050"/>
          <a:ext cx="3000375" cy="466725"/>
        </a:xfrm>
        <a:prstGeom prst="rect">
          <a:avLst/>
        </a:prstGeom>
        <a:noFill/>
        <a:ln w="9525" cmpd="sng">
          <a:noFill/>
        </a:ln>
      </xdr:spPr>
    </xdr:pic>
    <xdr:clientData/>
  </xdr:twoCellAnchor>
  <xdr:twoCellAnchor>
    <xdr:from>
      <xdr:col>1</xdr:col>
      <xdr:colOff>0</xdr:colOff>
      <xdr:row>28</xdr:row>
      <xdr:rowOff>0</xdr:rowOff>
    </xdr:from>
    <xdr:to>
      <xdr:col>3</xdr:col>
      <xdr:colOff>428625</xdr:colOff>
      <xdr:row>29</xdr:row>
      <xdr:rowOff>180975</xdr:rowOff>
    </xdr:to>
    <xdr:pic>
      <xdr:nvPicPr>
        <xdr:cNvPr id="5" name="Picture 714"/>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266700" y="7277100"/>
          <a:ext cx="180022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781050</xdr:colOff>
      <xdr:row>0</xdr:row>
      <xdr:rowOff>0</xdr:rowOff>
    </xdr:to>
    <xdr:sp>
      <xdr:nvSpPr>
        <xdr:cNvPr id="1" name="Line 1"/>
        <xdr:cNvSpPr>
          <a:spLocks/>
        </xdr:cNvSpPr>
      </xdr:nvSpPr>
      <xdr:spPr>
        <a:xfrm>
          <a:off x="228600" y="0"/>
          <a:ext cx="476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77</xdr:row>
      <xdr:rowOff>0</xdr:rowOff>
    </xdr:from>
    <xdr:to>
      <xdr:col>10</xdr:col>
      <xdr:colOff>0</xdr:colOff>
      <xdr:row>77</xdr:row>
      <xdr:rowOff>0</xdr:rowOff>
    </xdr:to>
    <xdr:sp>
      <xdr:nvSpPr>
        <xdr:cNvPr id="2" name="Text Box 2"/>
        <xdr:cNvSpPr txBox="1">
          <a:spLocks noChangeArrowheads="1"/>
        </xdr:cNvSpPr>
      </xdr:nvSpPr>
      <xdr:spPr>
        <a:xfrm>
          <a:off x="5772150" y="1600200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Pre-requisites to calculate the mean glandular dose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 formulae:
</a:t>
          </a:r>
          <a:r>
            <a:rPr lang="en-US" cap="none" sz="1000" b="0" i="0" u="none" baseline="0">
              <a:solidFill>
                <a:srgbClr val="000000"/>
              </a:solidFill>
              <a:latin typeface="Arial"/>
              <a:ea typeface="Arial"/>
              <a:cs typeface="Arial"/>
            </a:rPr>
            <a:t>D = Kgcs 
</a:t>
          </a:r>
          <a:r>
            <a:rPr lang="en-US" cap="none" sz="1000" b="0" i="0" u="none" baseline="0">
              <a:solidFill>
                <a:srgbClr val="000000"/>
              </a:solidFill>
              <a:latin typeface="Arial"/>
              <a:ea typeface="Arial"/>
              <a:cs typeface="Arial"/>
            </a:rPr>
            <a:t>K = Entrance dose
</a:t>
          </a:r>
          <a:r>
            <a:rPr lang="en-US" cap="none" sz="1000" b="0" i="0" u="none" baseline="0">
              <a:solidFill>
                <a:srgbClr val="000000"/>
              </a:solidFill>
              <a:latin typeface="Arial"/>
              <a:ea typeface="Arial"/>
              <a:cs typeface="Arial"/>
            </a:rPr>
            <a:t>g = g-factor for breasts simulated with PMMA
</a:t>
          </a:r>
          <a:r>
            <a:rPr lang="en-US" cap="none" sz="1000" b="0" i="0" u="none" baseline="0">
              <a:solidFill>
                <a:srgbClr val="000000"/>
              </a:solidFill>
              <a:latin typeface="Arial"/>
              <a:ea typeface="Arial"/>
              <a:cs typeface="Arial"/>
            </a:rPr>
            <a:t>c = c-factor for breasts simulated with PMMA
</a:t>
          </a:r>
          <a:r>
            <a:rPr lang="en-US" cap="none" sz="1000" b="0" i="0" u="none" baseline="0">
              <a:solidFill>
                <a:srgbClr val="000000"/>
              </a:solidFill>
              <a:latin typeface="Arial"/>
              <a:ea typeface="Arial"/>
              <a:cs typeface="Arial"/>
            </a:rPr>
            <a:t>s = s-factor for clinically used spectra [Dance et al 2000}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a:t>
          </a:r>
          <a:r>
            <a:rPr lang="en-US" cap="none" sz="1000" b="1" i="0" u="none" baseline="0">
              <a:solidFill>
                <a:srgbClr val="000000"/>
              </a:solidFill>
              <a:latin typeface="Arial"/>
              <a:ea typeface="Arial"/>
              <a:cs typeface="Arial"/>
            </a:rPr>
            <a:t>K</a:t>
          </a:r>
          <a:r>
            <a:rPr lang="en-US" cap="none" sz="1000" b="0" i="0" u="none" baseline="0">
              <a:solidFill>
                <a:srgbClr val="000000"/>
              </a:solidFill>
              <a:latin typeface="Arial"/>
              <a:ea typeface="Arial"/>
              <a:cs typeface="Arial"/>
            </a:rPr>
            <a:t> is the incident air kerma (without backscatter) calculated at the upper surface of the PMMA.  The factor </a:t>
          </a:r>
          <a:r>
            <a:rPr lang="en-US" cap="none" sz="1000" b="1" i="0" u="none" baseline="0">
              <a:solidFill>
                <a:srgbClr val="000000"/>
              </a:solidFill>
              <a:latin typeface="Arial"/>
              <a:ea typeface="Arial"/>
              <a:cs typeface="Arial"/>
            </a:rPr>
            <a:t>g</a:t>
          </a:r>
          <a:r>
            <a:rPr lang="en-US" cap="none" sz="1000" b="0" i="0" u="none" baseline="0">
              <a:solidFill>
                <a:srgbClr val="000000"/>
              </a:solidFill>
              <a:latin typeface="Arial"/>
              <a:ea typeface="Arial"/>
              <a:cs typeface="Arial"/>
            </a:rPr>
            <a:t>, corresponds to a glandularity of 50%, and is derived from the values calculated by Dance et all 2000 and is shown in Table 1-4. for a range of HVL.  The </a:t>
          </a:r>
          <a:r>
            <a:rPr lang="en-US" cap="none" sz="1000" b="1" i="0" u="none"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-factor corrects for the difference in composition of typical breasts from 50% glandularity [Dance et al 2000] and is given here for typical breasts in the age range 50 to 64.  Note that the </a:t>
          </a:r>
          <a:r>
            <a:rPr lang="en-US" cap="none" sz="1000" b="1" i="0" u="none"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g</a:t>
          </a:r>
          <a:r>
            <a:rPr lang="en-US" cap="none" sz="1000" b="0" i="0" u="none" baseline="0">
              <a:solidFill>
                <a:srgbClr val="000000"/>
              </a:solidFill>
              <a:latin typeface="Arial"/>
              <a:ea typeface="Arial"/>
              <a:cs typeface="Arial"/>
            </a:rPr>
            <a:t>-factors applied are those for the corresponding thickness of typical breast rather than the thickness of PMMA block used.  Where necessary interpolation may be made for different values of HVL.  The factor </a:t>
          </a:r>
          <a:r>
            <a:rPr lang="en-US" cap="none" sz="1000" b="1" i="0" u="none"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 shown in Table 1-5. corrects for any difference due to the choice of x-ray spectrum [Dance et al 2000].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666750</xdr:colOff>
      <xdr:row>0</xdr:row>
      <xdr:rowOff>0</xdr:rowOff>
    </xdr:to>
    <xdr:pic>
      <xdr:nvPicPr>
        <xdr:cNvPr id="1" name="Picture 1"/>
        <xdr:cNvPicPr preferRelativeResize="1">
          <a:picLocks noChangeAspect="1"/>
        </xdr:cNvPicPr>
      </xdr:nvPicPr>
      <xdr:blipFill>
        <a:blip r:embed="rId1"/>
        <a:stretch>
          <a:fillRect/>
        </a:stretch>
      </xdr:blipFill>
      <xdr:spPr>
        <a:xfrm>
          <a:off x="114300" y="0"/>
          <a:ext cx="2190750" cy="0"/>
        </a:xfrm>
        <a:prstGeom prst="rect">
          <a:avLst/>
        </a:prstGeom>
        <a:noFill/>
        <a:ln w="9525" cmpd="sng">
          <a:noFill/>
        </a:ln>
      </xdr:spPr>
    </xdr:pic>
    <xdr:clientData/>
  </xdr:twoCellAnchor>
  <xdr:twoCellAnchor>
    <xdr:from>
      <xdr:col>1</xdr:col>
      <xdr:colOff>28575</xdr:colOff>
      <xdr:row>0</xdr:row>
      <xdr:rowOff>0</xdr:rowOff>
    </xdr:from>
    <xdr:to>
      <xdr:col>5</xdr:col>
      <xdr:colOff>381000</xdr:colOff>
      <xdr:row>0</xdr:row>
      <xdr:rowOff>0</xdr:rowOff>
    </xdr:to>
    <xdr:pic>
      <xdr:nvPicPr>
        <xdr:cNvPr id="2" name="Picture 2"/>
        <xdr:cNvPicPr preferRelativeResize="1">
          <a:picLocks noChangeAspect="1"/>
        </xdr:cNvPicPr>
      </xdr:nvPicPr>
      <xdr:blipFill>
        <a:blip r:embed="rId2"/>
        <a:stretch>
          <a:fillRect/>
        </a:stretch>
      </xdr:blipFill>
      <xdr:spPr>
        <a:xfrm>
          <a:off x="142875" y="0"/>
          <a:ext cx="324802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16</xdr:row>
      <xdr:rowOff>171450</xdr:rowOff>
    </xdr:from>
    <xdr:to>
      <xdr:col>4</xdr:col>
      <xdr:colOff>371475</xdr:colOff>
      <xdr:row>18</xdr:row>
      <xdr:rowOff>95250</xdr:rowOff>
    </xdr:to>
    <xdr:pic>
      <xdr:nvPicPr>
        <xdr:cNvPr id="1" name="Picture 33"/>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76275" y="4848225"/>
          <a:ext cx="1876425" cy="361950"/>
        </a:xfrm>
        <a:prstGeom prst="rect">
          <a:avLst/>
        </a:prstGeom>
        <a:noFill/>
        <a:ln w="9525" cmpd="sng">
          <a:noFill/>
        </a:ln>
      </xdr:spPr>
    </xdr:pic>
    <xdr:clientData/>
  </xdr:twoCellAnchor>
  <xdr:twoCellAnchor>
    <xdr:from>
      <xdr:col>6</xdr:col>
      <xdr:colOff>666750</xdr:colOff>
      <xdr:row>22</xdr:row>
      <xdr:rowOff>200025</xdr:rowOff>
    </xdr:from>
    <xdr:to>
      <xdr:col>8</xdr:col>
      <xdr:colOff>171450</xdr:colOff>
      <xdr:row>24</xdr:row>
      <xdr:rowOff>123825</xdr:rowOff>
    </xdr:to>
    <xdr:pic>
      <xdr:nvPicPr>
        <xdr:cNvPr id="2" name="Picture 51"/>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4171950" y="6229350"/>
          <a:ext cx="1285875" cy="381000"/>
        </a:xfrm>
        <a:prstGeom prst="rect">
          <a:avLst/>
        </a:prstGeom>
        <a:noFill/>
        <a:ln w="9525" cmpd="sng">
          <a:noFill/>
        </a:ln>
      </xdr:spPr>
    </xdr:pic>
    <xdr:clientData/>
  </xdr:twoCellAnchor>
  <xdr:twoCellAnchor>
    <xdr:from>
      <xdr:col>1</xdr:col>
      <xdr:colOff>85725</xdr:colOff>
      <xdr:row>19</xdr:row>
      <xdr:rowOff>57150</xdr:rowOff>
    </xdr:from>
    <xdr:to>
      <xdr:col>7</xdr:col>
      <xdr:colOff>342900</xdr:colOff>
      <xdr:row>21</xdr:row>
      <xdr:rowOff>171450</xdr:rowOff>
    </xdr:to>
    <xdr:pic>
      <xdr:nvPicPr>
        <xdr:cNvPr id="3" name="Picture 56"/>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600075" y="5400675"/>
          <a:ext cx="3990975" cy="571500"/>
        </a:xfrm>
        <a:prstGeom prst="rect">
          <a:avLst/>
        </a:prstGeom>
        <a:noFill/>
        <a:ln w="9525" cmpd="sng">
          <a:noFill/>
        </a:ln>
      </xdr:spPr>
    </xdr:pic>
    <xdr:clientData/>
  </xdr:twoCellAnchor>
  <xdr:twoCellAnchor>
    <xdr:from>
      <xdr:col>1</xdr:col>
      <xdr:colOff>323850</xdr:colOff>
      <xdr:row>23</xdr:row>
      <xdr:rowOff>0</xdr:rowOff>
    </xdr:from>
    <xdr:to>
      <xdr:col>3</xdr:col>
      <xdr:colOff>66675</xdr:colOff>
      <xdr:row>24</xdr:row>
      <xdr:rowOff>142875</xdr:rowOff>
    </xdr:to>
    <xdr:pic>
      <xdr:nvPicPr>
        <xdr:cNvPr id="4" name="Picture 57"/>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838200" y="6257925"/>
          <a:ext cx="76200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104775</xdr:rowOff>
    </xdr:from>
    <xdr:to>
      <xdr:col>4</xdr:col>
      <xdr:colOff>352425</xdr:colOff>
      <xdr:row>23</xdr:row>
      <xdr:rowOff>152400</xdr:rowOff>
    </xdr:to>
    <xdr:pic>
      <xdr:nvPicPr>
        <xdr:cNvPr id="1" name="Picture 13"/>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28625" y="5143500"/>
          <a:ext cx="2619375" cy="466725"/>
        </a:xfrm>
        <a:prstGeom prst="rect">
          <a:avLst/>
        </a:prstGeom>
        <a:noFill/>
        <a:ln w="9525" cmpd="sng">
          <a:noFill/>
        </a:ln>
      </xdr:spPr>
    </xdr:pic>
    <xdr:clientData/>
  </xdr:twoCellAnchor>
  <xdr:twoCellAnchor>
    <xdr:from>
      <xdr:col>4</xdr:col>
      <xdr:colOff>571500</xdr:colOff>
      <xdr:row>21</xdr:row>
      <xdr:rowOff>123825</xdr:rowOff>
    </xdr:from>
    <xdr:to>
      <xdr:col>8</xdr:col>
      <xdr:colOff>704850</xdr:colOff>
      <xdr:row>23</xdr:row>
      <xdr:rowOff>161925</xdr:rowOff>
    </xdr:to>
    <xdr:pic>
      <xdr:nvPicPr>
        <xdr:cNvPr id="2" name="Picture 1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3267075" y="5162550"/>
          <a:ext cx="2838450" cy="457200"/>
        </a:xfrm>
        <a:prstGeom prst="rect">
          <a:avLst/>
        </a:prstGeom>
        <a:noFill/>
        <a:ln w="9525" cmpd="sng">
          <a:noFill/>
        </a:ln>
      </xdr:spPr>
    </xdr:pic>
    <xdr:clientData/>
  </xdr:twoCellAnchor>
  <xdr:twoCellAnchor editAs="oneCell">
    <xdr:from>
      <xdr:col>9</xdr:col>
      <xdr:colOff>38100</xdr:colOff>
      <xdr:row>21</xdr:row>
      <xdr:rowOff>19050</xdr:rowOff>
    </xdr:from>
    <xdr:to>
      <xdr:col>12</xdr:col>
      <xdr:colOff>619125</xdr:colOff>
      <xdr:row>24</xdr:row>
      <xdr:rowOff>19050</xdr:rowOff>
    </xdr:to>
    <xdr:pic>
      <xdr:nvPicPr>
        <xdr:cNvPr id="3" name="Picture 83"/>
        <xdr:cNvPicPr preferRelativeResize="1">
          <a:picLocks noChangeAspect="1"/>
        </xdr:cNvPicPr>
      </xdr:nvPicPr>
      <xdr:blipFill>
        <a:blip r:embed="rId3"/>
        <a:stretch>
          <a:fillRect/>
        </a:stretch>
      </xdr:blipFill>
      <xdr:spPr>
        <a:xfrm>
          <a:off x="6143625" y="5057775"/>
          <a:ext cx="2609850"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781050</xdr:colOff>
      <xdr:row>0</xdr:row>
      <xdr:rowOff>0</xdr:rowOff>
    </xdr:to>
    <xdr:sp>
      <xdr:nvSpPr>
        <xdr:cNvPr id="1" name="Line 1"/>
        <xdr:cNvSpPr>
          <a:spLocks/>
        </xdr:cNvSpPr>
      </xdr:nvSpPr>
      <xdr:spPr>
        <a:xfrm>
          <a:off x="228600" y="0"/>
          <a:ext cx="476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77</xdr:row>
      <xdr:rowOff>0</xdr:rowOff>
    </xdr:from>
    <xdr:to>
      <xdr:col>9</xdr:col>
      <xdr:colOff>0</xdr:colOff>
      <xdr:row>77</xdr:row>
      <xdr:rowOff>0</xdr:rowOff>
    </xdr:to>
    <xdr:sp>
      <xdr:nvSpPr>
        <xdr:cNvPr id="2" name="Text Box 2"/>
        <xdr:cNvSpPr txBox="1">
          <a:spLocks noChangeArrowheads="1"/>
        </xdr:cNvSpPr>
      </xdr:nvSpPr>
      <xdr:spPr>
        <a:xfrm>
          <a:off x="5772150" y="15211425"/>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Pre-requisites to calculate the mean glandular dose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 formulae:
</a:t>
          </a:r>
          <a:r>
            <a:rPr lang="en-US" cap="none" sz="1000" b="0" i="0" u="none" baseline="0">
              <a:solidFill>
                <a:srgbClr val="000000"/>
              </a:solidFill>
              <a:latin typeface="Arial"/>
              <a:ea typeface="Arial"/>
              <a:cs typeface="Arial"/>
            </a:rPr>
            <a:t>D = Kgcs 
</a:t>
          </a:r>
          <a:r>
            <a:rPr lang="en-US" cap="none" sz="1000" b="0" i="0" u="none" baseline="0">
              <a:solidFill>
                <a:srgbClr val="000000"/>
              </a:solidFill>
              <a:latin typeface="Arial"/>
              <a:ea typeface="Arial"/>
              <a:cs typeface="Arial"/>
            </a:rPr>
            <a:t>K = Entrance dose
</a:t>
          </a:r>
          <a:r>
            <a:rPr lang="en-US" cap="none" sz="1000" b="0" i="0" u="none" baseline="0">
              <a:solidFill>
                <a:srgbClr val="000000"/>
              </a:solidFill>
              <a:latin typeface="Arial"/>
              <a:ea typeface="Arial"/>
              <a:cs typeface="Arial"/>
            </a:rPr>
            <a:t>g = g-factor for breasts simulated with PMMA
</a:t>
          </a:r>
          <a:r>
            <a:rPr lang="en-US" cap="none" sz="1000" b="0" i="0" u="none" baseline="0">
              <a:solidFill>
                <a:srgbClr val="000000"/>
              </a:solidFill>
              <a:latin typeface="Arial"/>
              <a:ea typeface="Arial"/>
              <a:cs typeface="Arial"/>
            </a:rPr>
            <a:t>c = c-factor for breasts simulated with PMMA
</a:t>
          </a:r>
          <a:r>
            <a:rPr lang="en-US" cap="none" sz="1000" b="0" i="0" u="none" baseline="0">
              <a:solidFill>
                <a:srgbClr val="000000"/>
              </a:solidFill>
              <a:latin typeface="Arial"/>
              <a:ea typeface="Arial"/>
              <a:cs typeface="Arial"/>
            </a:rPr>
            <a:t>s = s-factor for clinically used spectra [Dance et al 2000}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a:t>
          </a:r>
          <a:r>
            <a:rPr lang="en-US" cap="none" sz="1000" b="1" i="0" u="none" baseline="0">
              <a:solidFill>
                <a:srgbClr val="000000"/>
              </a:solidFill>
              <a:latin typeface="Arial"/>
              <a:ea typeface="Arial"/>
              <a:cs typeface="Arial"/>
            </a:rPr>
            <a:t>K</a:t>
          </a:r>
          <a:r>
            <a:rPr lang="en-US" cap="none" sz="1000" b="0" i="0" u="none" baseline="0">
              <a:solidFill>
                <a:srgbClr val="000000"/>
              </a:solidFill>
              <a:latin typeface="Arial"/>
              <a:ea typeface="Arial"/>
              <a:cs typeface="Arial"/>
            </a:rPr>
            <a:t> is the incident air kerma (without backscatter) calculated at the upper surface of the PMMA.  The factor </a:t>
          </a:r>
          <a:r>
            <a:rPr lang="en-US" cap="none" sz="1000" b="1" i="0" u="none" baseline="0">
              <a:solidFill>
                <a:srgbClr val="000000"/>
              </a:solidFill>
              <a:latin typeface="Arial"/>
              <a:ea typeface="Arial"/>
              <a:cs typeface="Arial"/>
            </a:rPr>
            <a:t>g</a:t>
          </a:r>
          <a:r>
            <a:rPr lang="en-US" cap="none" sz="1000" b="0" i="0" u="none" baseline="0">
              <a:solidFill>
                <a:srgbClr val="000000"/>
              </a:solidFill>
              <a:latin typeface="Arial"/>
              <a:ea typeface="Arial"/>
              <a:cs typeface="Arial"/>
            </a:rPr>
            <a:t>, corresponds to a glandularity of 50%, and is derived from the values calculated by Dance et all 2000 and is shown in Table 1-4. for a range of HVL.  The </a:t>
          </a:r>
          <a:r>
            <a:rPr lang="en-US" cap="none" sz="1000" b="1" i="0" u="none"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-factor corrects for the difference in composition of typical breasts from 50% glandularity [Dance et al 2000] and is given here for typical breasts in the age range 50 to 64.  Note that the </a:t>
          </a:r>
          <a:r>
            <a:rPr lang="en-US" cap="none" sz="1000" b="1" i="0" u="none"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g</a:t>
          </a:r>
          <a:r>
            <a:rPr lang="en-US" cap="none" sz="1000" b="0" i="0" u="none" baseline="0">
              <a:solidFill>
                <a:srgbClr val="000000"/>
              </a:solidFill>
              <a:latin typeface="Arial"/>
              <a:ea typeface="Arial"/>
              <a:cs typeface="Arial"/>
            </a:rPr>
            <a:t>-factors applied are those for the corresponding thickness of typical breast rather than the thickness of PMMA block used.  Where necessary interpolation may be made for different values of HVL.  The factor </a:t>
          </a:r>
          <a:r>
            <a:rPr lang="en-US" cap="none" sz="1000" b="1" i="0" u="none"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 shown in Table 1-5. corrects for any difference due to the choice of x-ray spectrum [Dance et al 2000].</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5</xdr:col>
      <xdr:colOff>381000</xdr:colOff>
      <xdr:row>19</xdr:row>
      <xdr:rowOff>104775</xdr:rowOff>
    </xdr:to>
    <xdr:pic>
      <xdr:nvPicPr>
        <xdr:cNvPr id="1" name="Picture 2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133475" y="4210050"/>
          <a:ext cx="22955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0"/>
  <sheetViews>
    <sheetView showGridLines="0" zoomScalePageLayoutView="0" workbookViewId="0" topLeftCell="A1">
      <selection activeCell="C1" sqref="C1"/>
    </sheetView>
  </sheetViews>
  <sheetFormatPr defaultColWidth="9.00390625" defaultRowHeight="14.25"/>
  <cols>
    <col min="1" max="1" width="7.625" style="3" customWidth="1"/>
    <col min="2" max="2" width="17.875" style="29" customWidth="1"/>
    <col min="3" max="3" width="47.375" style="3" customWidth="1"/>
    <col min="4" max="16384" width="9.00390625" style="3" customWidth="1"/>
  </cols>
  <sheetData>
    <row r="1" s="1" customFormat="1" ht="25.5">
      <c r="B1" s="31"/>
    </row>
    <row r="2" ht="62.25" customHeight="1" thickBot="1">
      <c r="A2" s="2"/>
    </row>
    <row r="3" spans="1:3" ht="41.25" customHeight="1">
      <c r="A3" s="12"/>
      <c r="B3" s="367" t="s">
        <v>13</v>
      </c>
      <c r="C3" s="368"/>
    </row>
    <row r="4" spans="2:3" ht="30.75" customHeight="1">
      <c r="B4" s="32" t="s">
        <v>14</v>
      </c>
      <c r="C4" s="33"/>
    </row>
    <row r="5" spans="2:3" ht="30.75" customHeight="1">
      <c r="B5" s="32" t="s">
        <v>16</v>
      </c>
      <c r="C5" s="34" t="s">
        <v>556</v>
      </c>
    </row>
    <row r="6" spans="2:3" ht="30.75" customHeight="1">
      <c r="B6" s="32" t="s">
        <v>17</v>
      </c>
      <c r="C6" s="35"/>
    </row>
    <row r="7" spans="2:3" ht="30.75" customHeight="1">
      <c r="B7" s="32" t="s">
        <v>366</v>
      </c>
      <c r="C7" s="35"/>
    </row>
    <row r="8" spans="2:3" ht="30.75" customHeight="1">
      <c r="B8" s="32" t="s">
        <v>18</v>
      </c>
      <c r="C8" s="33"/>
    </row>
    <row r="9" spans="2:3" ht="30.75" customHeight="1">
      <c r="B9" s="32" t="s">
        <v>19</v>
      </c>
      <c r="C9" s="35"/>
    </row>
    <row r="10" spans="2:3" ht="30.75" customHeight="1">
      <c r="B10" s="32" t="s">
        <v>20</v>
      </c>
      <c r="C10" s="33"/>
    </row>
    <row r="11" spans="2:3" ht="30.75" customHeight="1">
      <c r="B11" s="32" t="s">
        <v>233</v>
      </c>
      <c r="C11" s="33"/>
    </row>
    <row r="12" spans="1:3" ht="30.75" customHeight="1">
      <c r="A12" s="12"/>
      <c r="B12" s="32" t="s">
        <v>21</v>
      </c>
      <c r="C12" s="33"/>
    </row>
    <row r="13" spans="2:3" ht="123" customHeight="1" thickBot="1">
      <c r="B13" s="36" t="s">
        <v>22</v>
      </c>
      <c r="C13" s="37"/>
    </row>
    <row r="14" ht="18" customHeight="1"/>
    <row r="15" ht="18" customHeight="1"/>
    <row r="16" ht="18" customHeight="1"/>
    <row r="17" ht="18" customHeight="1">
      <c r="C17" s="29"/>
    </row>
    <row r="18" ht="18" customHeight="1">
      <c r="C18" s="29"/>
    </row>
    <row r="19" ht="18" customHeight="1">
      <c r="C19" s="29"/>
    </row>
    <row r="20" ht="18" customHeight="1">
      <c r="C20" s="29"/>
    </row>
    <row r="21" ht="18" customHeight="1">
      <c r="C21" s="29"/>
    </row>
    <row r="22" ht="18" customHeight="1">
      <c r="C22" s="29"/>
    </row>
    <row r="23" ht="18" customHeight="1">
      <c r="C23" s="29"/>
    </row>
    <row r="24" ht="18" customHeight="1">
      <c r="C24" s="29"/>
    </row>
    <row r="25" ht="18" customHeight="1">
      <c r="C25" s="29"/>
    </row>
    <row r="26" ht="18" customHeight="1">
      <c r="C26" s="29"/>
    </row>
    <row r="27" ht="18" customHeight="1">
      <c r="C27" s="29"/>
    </row>
    <row r="28" ht="18" customHeight="1">
      <c r="C28" s="29"/>
    </row>
    <row r="29" ht="18" customHeight="1">
      <c r="C29" s="29"/>
    </row>
    <row r="30" ht="18" customHeight="1">
      <c r="C30" s="29"/>
    </row>
    <row r="31" ht="18" customHeight="1"/>
    <row r="32" ht="18" customHeight="1"/>
    <row r="33" ht="18" customHeight="1"/>
    <row r="34" ht="18" customHeight="1"/>
    <row r="35" ht="18" customHeight="1"/>
    <row r="36" ht="18" customHeight="1"/>
    <row r="37" ht="18" customHeight="1"/>
    <row r="38" ht="18" customHeight="1"/>
  </sheetData>
  <sheetProtection/>
  <mergeCells count="1">
    <mergeCell ref="B3:C3"/>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22"/>
  <sheetViews>
    <sheetView showGridLines="0" view="pageLayout" workbookViewId="0" topLeftCell="A1">
      <selection activeCell="B5" sqref="B5:B9"/>
    </sheetView>
  </sheetViews>
  <sheetFormatPr defaultColWidth="9.00390625" defaultRowHeight="14.25"/>
  <cols>
    <col min="1" max="1" width="15.375" style="27" customWidth="1"/>
    <col min="2" max="2" width="9.50390625" style="27" customWidth="1"/>
    <col min="3" max="3" width="8.875" style="27" customWidth="1"/>
    <col min="4" max="6" width="9.50390625" style="27" customWidth="1"/>
    <col min="7" max="8" width="10.375" style="27" customWidth="1"/>
    <col min="9" max="9" width="9.00390625" style="27" customWidth="1"/>
    <col min="10" max="10" width="11.625" style="27" customWidth="1"/>
    <col min="11" max="11" width="11.75390625" style="27" customWidth="1"/>
    <col min="12" max="12" width="10.625" style="27" customWidth="1"/>
    <col min="13" max="16384" width="9.00390625" style="27" customWidth="1"/>
  </cols>
  <sheetData>
    <row r="1" spans="1:8" s="41" customFormat="1" ht="25.5">
      <c r="A1" s="388" t="s">
        <v>360</v>
      </c>
      <c r="B1" s="476"/>
      <c r="C1" s="476"/>
      <c r="D1" s="476"/>
      <c r="E1" s="476"/>
      <c r="F1" s="476"/>
      <c r="G1" s="476"/>
      <c r="H1" s="476"/>
    </row>
    <row r="2" ht="13.5" customHeight="1"/>
    <row r="3" spans="1:3" ht="20.25" customHeight="1">
      <c r="A3" s="389"/>
      <c r="B3" s="477" t="s">
        <v>81</v>
      </c>
      <c r="C3" s="477"/>
    </row>
    <row r="4" spans="1:3" ht="33.75" customHeight="1">
      <c r="A4" s="390"/>
      <c r="B4" s="38" t="s">
        <v>258</v>
      </c>
      <c r="C4" s="38" t="s">
        <v>153</v>
      </c>
    </row>
    <row r="5" spans="1:3" ht="20.25" customHeight="1">
      <c r="A5" s="39" t="s">
        <v>36</v>
      </c>
      <c r="B5" s="60"/>
      <c r="C5" s="61">
        <f>IF(B5="","",SUM(B5-$B$10)/$B$10)</f>
      </c>
    </row>
    <row r="6" spans="1:3" ht="20.25" customHeight="1">
      <c r="A6" s="39" t="s">
        <v>32</v>
      </c>
      <c r="B6" s="60"/>
      <c r="C6" s="61">
        <f>IF(B6="","",SUM(B6-$B$10)/$B$10)</f>
      </c>
    </row>
    <row r="7" spans="1:3" ht="20.25" customHeight="1">
      <c r="A7" s="39" t="s">
        <v>33</v>
      </c>
      <c r="B7" s="60"/>
      <c r="C7" s="61">
        <f>IF(B7="","",SUM(B7-$B$10)/$B$10)</f>
      </c>
    </row>
    <row r="8" spans="1:3" ht="20.25" customHeight="1">
      <c r="A8" s="39" t="s">
        <v>34</v>
      </c>
      <c r="B8" s="60"/>
      <c r="C8" s="61">
        <f>IF(B8="","",SUM(B8-$B$10)/$B$10)</f>
      </c>
    </row>
    <row r="9" spans="1:3" ht="20.25" customHeight="1">
      <c r="A9" s="39" t="s">
        <v>35</v>
      </c>
      <c r="B9" s="60"/>
      <c r="C9" s="61">
        <f>IF(B9="","",SUM(B9-B10)/B10)</f>
      </c>
    </row>
    <row r="10" spans="1:3" ht="20.25" customHeight="1">
      <c r="A10" s="5" t="s">
        <v>259</v>
      </c>
      <c r="B10" s="480">
        <f>IF(B5="","",AVERAGE(B5:B9))</f>
      </c>
      <c r="C10" s="481"/>
    </row>
    <row r="11" spans="1:3" ht="35.25" customHeight="1">
      <c r="A11" s="38" t="s">
        <v>231</v>
      </c>
      <c r="B11" s="483">
        <f>IF(B5="","",MAX(ABS(C5),ABS(C6),ABS(C7),ABS(C8),ABS(C9)))</f>
      </c>
      <c r="C11" s="472"/>
    </row>
    <row r="12" spans="1:3" ht="20.25" customHeight="1">
      <c r="A12" s="5" t="s">
        <v>27</v>
      </c>
      <c r="B12" s="482">
        <f>IF(B11&lt;0.07,"V","")</f>
      </c>
      <c r="C12" s="472"/>
    </row>
    <row r="13" spans="1:3" ht="20.25" customHeight="1">
      <c r="A13" s="5" t="s">
        <v>23</v>
      </c>
      <c r="B13" s="478">
        <f>IF(B5="","",IF(B11&lt;0.07,"","V"))</f>
      </c>
      <c r="C13" s="479"/>
    </row>
    <row r="14" spans="1:3" ht="24" customHeight="1">
      <c r="A14" s="475" t="s">
        <v>155</v>
      </c>
      <c r="B14" s="475"/>
      <c r="C14" s="475"/>
    </row>
    <row r="15" ht="24" customHeight="1"/>
    <row r="16" spans="1:7" ht="24" customHeight="1">
      <c r="A16" s="3"/>
      <c r="G16" s="130"/>
    </row>
    <row r="17" ht="27.75" customHeight="1">
      <c r="A17" s="3"/>
    </row>
    <row r="20" spans="1:8" ht="16.5">
      <c r="A20" s="12" t="s">
        <v>12</v>
      </c>
      <c r="B20" s="11"/>
      <c r="C20" s="11"/>
      <c r="D20" s="11"/>
      <c r="E20" s="11"/>
      <c r="F20" s="11"/>
      <c r="G20" s="11"/>
      <c r="H20" s="11"/>
    </row>
    <row r="21" spans="1:8" ht="16.5">
      <c r="A21" s="30"/>
      <c r="B21" s="30"/>
      <c r="C21" s="30"/>
      <c r="D21" s="30"/>
      <c r="E21" s="30"/>
      <c r="F21" s="30"/>
      <c r="G21" s="30"/>
      <c r="H21" s="30"/>
    </row>
    <row r="22" spans="1:8" ht="16.5">
      <c r="A22" s="30"/>
      <c r="B22" s="30"/>
      <c r="C22" s="30"/>
      <c r="D22" s="30"/>
      <c r="E22" s="30"/>
      <c r="F22" s="30"/>
      <c r="G22" s="30"/>
      <c r="H22" s="30"/>
    </row>
  </sheetData>
  <sheetProtection/>
  <mergeCells count="8">
    <mergeCell ref="A14:C14"/>
    <mergeCell ref="A1:H1"/>
    <mergeCell ref="B3:C3"/>
    <mergeCell ref="A3:A4"/>
    <mergeCell ref="B13:C13"/>
    <mergeCell ref="B10:C10"/>
    <mergeCell ref="B12:C12"/>
    <mergeCell ref="B11:C11"/>
  </mergeCells>
  <printOptions/>
  <pageMargins left="0.67" right="0.46" top="0.83" bottom="1" header="0.45" footer="0.5"/>
  <pageSetup horizontalDpi="600" verticalDpi="600" orientation="portrait" paperSize="9" r:id="rId1"/>
  <headerFooter alignWithMargins="0">
    <oddHeader>&amp;L&amp;"標楷體,Regular"醫院：                       檢查人員簽名：                  覆核人員簽名:</oddHeader>
  </headerFooter>
</worksheet>
</file>

<file path=xl/worksheets/sheet11.xml><?xml version="1.0" encoding="utf-8"?>
<worksheet xmlns="http://schemas.openxmlformats.org/spreadsheetml/2006/main" xmlns:r="http://schemas.openxmlformats.org/officeDocument/2006/relationships">
  <dimension ref="A1:I35"/>
  <sheetViews>
    <sheetView showGridLines="0" view="pageLayout" workbookViewId="0" topLeftCell="A20">
      <selection activeCell="F24" sqref="F24:F29"/>
    </sheetView>
  </sheetViews>
  <sheetFormatPr defaultColWidth="9.00390625" defaultRowHeight="14.25"/>
  <cols>
    <col min="1" max="1" width="3.50390625" style="3" customWidth="1"/>
    <col min="2" max="4" width="9.00390625" style="3" customWidth="1"/>
    <col min="5" max="5" width="11.50390625" style="3" customWidth="1"/>
    <col min="6" max="7" width="9.125" style="3" customWidth="1"/>
    <col min="8" max="16384" width="9.00390625" style="3" customWidth="1"/>
  </cols>
  <sheetData>
    <row r="1" spans="1:9" s="1" customFormat="1" ht="25.5">
      <c r="A1" s="388" t="s">
        <v>361</v>
      </c>
      <c r="B1" s="488"/>
      <c r="C1" s="488"/>
      <c r="D1" s="488"/>
      <c r="E1" s="488"/>
      <c r="F1" s="488"/>
      <c r="G1" s="488"/>
      <c r="H1" s="488"/>
      <c r="I1" s="488"/>
    </row>
    <row r="2" ht="18" customHeight="1">
      <c r="A2" s="2"/>
    </row>
    <row r="3" spans="1:8" ht="18" customHeight="1">
      <c r="A3" s="2"/>
      <c r="B3" s="62"/>
      <c r="C3" s="63"/>
      <c r="D3" s="63"/>
      <c r="E3" s="63"/>
      <c r="F3" s="64"/>
      <c r="G3" s="5" t="s">
        <v>27</v>
      </c>
      <c r="H3" s="5" t="s">
        <v>23</v>
      </c>
    </row>
    <row r="4" spans="2:8" ht="18" customHeight="1">
      <c r="B4" s="65" t="s">
        <v>37</v>
      </c>
      <c r="C4" s="63"/>
      <c r="D4" s="63"/>
      <c r="E4" s="63"/>
      <c r="F4" s="64"/>
      <c r="G4" s="45" t="s">
        <v>580</v>
      </c>
      <c r="H4" s="40"/>
    </row>
    <row r="5" spans="2:8" ht="18" customHeight="1">
      <c r="B5" s="65" t="s">
        <v>38</v>
      </c>
      <c r="C5" s="63"/>
      <c r="D5" s="63"/>
      <c r="E5" s="63"/>
      <c r="F5" s="64"/>
      <c r="G5" s="45" t="s">
        <v>580</v>
      </c>
      <c r="H5" s="40"/>
    </row>
    <row r="6" spans="2:8" ht="18" customHeight="1">
      <c r="B6" s="65" t="s">
        <v>39</v>
      </c>
      <c r="C6" s="63"/>
      <c r="D6" s="63"/>
      <c r="E6" s="63"/>
      <c r="F6" s="64"/>
      <c r="G6" s="45" t="s">
        <v>580</v>
      </c>
      <c r="H6" s="40"/>
    </row>
    <row r="7" spans="2:8" ht="18" customHeight="1">
      <c r="B7" s="65" t="s">
        <v>40</v>
      </c>
      <c r="C7" s="63"/>
      <c r="D7" s="63"/>
      <c r="E7" s="63"/>
      <c r="F7" s="64"/>
      <c r="G7" s="45" t="s">
        <v>580</v>
      </c>
      <c r="H7" s="40"/>
    </row>
    <row r="8" spans="2:8" ht="18" customHeight="1">
      <c r="B8" s="65" t="s">
        <v>41</v>
      </c>
      <c r="C8" s="63"/>
      <c r="D8" s="63"/>
      <c r="E8" s="63"/>
      <c r="F8" s="64"/>
      <c r="G8" s="45" t="s">
        <v>580</v>
      </c>
      <c r="H8" s="40"/>
    </row>
    <row r="9" spans="2:8" ht="18" customHeight="1">
      <c r="B9" s="65" t="s">
        <v>42</v>
      </c>
      <c r="C9" s="63"/>
      <c r="D9" s="63"/>
      <c r="E9" s="63"/>
      <c r="F9" s="64"/>
      <c r="G9" s="45" t="s">
        <v>580</v>
      </c>
      <c r="H9" s="40"/>
    </row>
    <row r="10" spans="2:8" ht="18" customHeight="1">
      <c r="B10" s="487" t="s">
        <v>43</v>
      </c>
      <c r="C10" s="487"/>
      <c r="D10" s="487"/>
      <c r="E10" s="487"/>
      <c r="F10" s="487"/>
      <c r="G10" s="45" t="s">
        <v>580</v>
      </c>
      <c r="H10" s="40"/>
    </row>
    <row r="11" spans="2:8" ht="18" customHeight="1">
      <c r="B11" s="487" t="s">
        <v>44</v>
      </c>
      <c r="C11" s="487"/>
      <c r="D11" s="487"/>
      <c r="E11" s="487"/>
      <c r="F11" s="487"/>
      <c r="G11" s="45" t="s">
        <v>580</v>
      </c>
      <c r="H11" s="40"/>
    </row>
    <row r="12" spans="1:8" ht="18" customHeight="1">
      <c r="A12" s="12"/>
      <c r="B12" s="65" t="s">
        <v>45</v>
      </c>
      <c r="C12" s="63"/>
      <c r="D12" s="63"/>
      <c r="E12" s="63"/>
      <c r="F12" s="64"/>
      <c r="G12" s="45" t="s">
        <v>580</v>
      </c>
      <c r="H12" s="40"/>
    </row>
    <row r="13" spans="2:8" ht="18" customHeight="1">
      <c r="B13" s="487" t="s">
        <v>46</v>
      </c>
      <c r="C13" s="487"/>
      <c r="D13" s="487"/>
      <c r="E13" s="487"/>
      <c r="F13" s="487"/>
      <c r="G13" s="45" t="s">
        <v>580</v>
      </c>
      <c r="H13" s="40"/>
    </row>
    <row r="14" spans="2:8" ht="18" customHeight="1">
      <c r="B14" s="65" t="s">
        <v>47</v>
      </c>
      <c r="C14" s="63"/>
      <c r="D14" s="63"/>
      <c r="E14" s="63"/>
      <c r="F14" s="64"/>
      <c r="G14" s="45" t="s">
        <v>580</v>
      </c>
      <c r="H14" s="40"/>
    </row>
    <row r="15" spans="2:8" ht="18" customHeight="1">
      <c r="B15" s="276" t="s">
        <v>351</v>
      </c>
      <c r="C15" s="277"/>
      <c r="D15" s="277"/>
      <c r="E15" s="277"/>
      <c r="F15" s="64"/>
      <c r="G15" s="45" t="s">
        <v>580</v>
      </c>
      <c r="H15" s="40"/>
    </row>
    <row r="16" spans="2:8" ht="18" customHeight="1">
      <c r="B16" s="65" t="s">
        <v>48</v>
      </c>
      <c r="C16" s="63"/>
      <c r="D16" s="63"/>
      <c r="E16" s="63"/>
      <c r="F16" s="64"/>
      <c r="G16" s="45" t="s">
        <v>580</v>
      </c>
      <c r="H16" s="40"/>
    </row>
    <row r="17" spans="2:8" ht="18" customHeight="1">
      <c r="B17" s="487" t="s">
        <v>49</v>
      </c>
      <c r="C17" s="487"/>
      <c r="D17" s="487"/>
      <c r="E17" s="487"/>
      <c r="F17" s="487"/>
      <c r="G17" s="45" t="s">
        <v>580</v>
      </c>
      <c r="H17" s="40"/>
    </row>
    <row r="18" spans="2:8" ht="18" customHeight="1">
      <c r="B18" s="490" t="s">
        <v>267</v>
      </c>
      <c r="C18" s="491"/>
      <c r="D18" s="491"/>
      <c r="E18" s="491"/>
      <c r="F18" s="492"/>
      <c r="G18" s="45" t="s">
        <v>580</v>
      </c>
      <c r="H18" s="40"/>
    </row>
    <row r="19" spans="2:8" ht="18" customHeight="1">
      <c r="B19" s="487" t="s">
        <v>581</v>
      </c>
      <c r="C19" s="487"/>
      <c r="D19" s="487"/>
      <c r="E19" s="487"/>
      <c r="F19" s="487"/>
      <c r="G19" s="45" t="s">
        <v>580</v>
      </c>
      <c r="H19" s="40"/>
    </row>
    <row r="20" ht="47.25" customHeight="1"/>
    <row r="21" spans="1:9" ht="31.5" customHeight="1">
      <c r="A21" s="388" t="s">
        <v>362</v>
      </c>
      <c r="B21" s="488"/>
      <c r="C21" s="488"/>
      <c r="D21" s="488"/>
      <c r="E21" s="488"/>
      <c r="F21" s="488"/>
      <c r="G21" s="488"/>
      <c r="H21" s="488"/>
      <c r="I21" s="488"/>
    </row>
    <row r="22" ht="18" customHeight="1"/>
    <row r="23" spans="2:7" ht="18" customHeight="1">
      <c r="B23" s="489"/>
      <c r="C23" s="489"/>
      <c r="D23" s="489"/>
      <c r="E23" s="489"/>
      <c r="F23" s="5" t="s">
        <v>27</v>
      </c>
      <c r="G23" s="5" t="s">
        <v>23</v>
      </c>
    </row>
    <row r="24" spans="2:7" ht="18" customHeight="1">
      <c r="B24" s="484" t="s">
        <v>260</v>
      </c>
      <c r="C24" s="485"/>
      <c r="D24" s="485"/>
      <c r="E24" s="486"/>
      <c r="F24" s="45"/>
      <c r="G24" s="40"/>
    </row>
    <row r="25" spans="2:7" ht="18" customHeight="1">
      <c r="B25" s="484" t="s">
        <v>50</v>
      </c>
      <c r="C25" s="485"/>
      <c r="D25" s="485"/>
      <c r="E25" s="486"/>
      <c r="F25" s="45"/>
      <c r="G25" s="40"/>
    </row>
    <row r="26" spans="2:7" ht="18" customHeight="1">
      <c r="B26" s="484" t="s">
        <v>51</v>
      </c>
      <c r="C26" s="485"/>
      <c r="D26" s="485"/>
      <c r="E26" s="486"/>
      <c r="F26" s="45"/>
      <c r="G26" s="40"/>
    </row>
    <row r="27" spans="2:7" ht="18" customHeight="1">
      <c r="B27" s="484" t="s">
        <v>52</v>
      </c>
      <c r="C27" s="485"/>
      <c r="D27" s="485"/>
      <c r="E27" s="486"/>
      <c r="F27" s="45"/>
      <c r="G27" s="40"/>
    </row>
    <row r="28" spans="2:7" ht="18" customHeight="1">
      <c r="B28" s="484" t="s">
        <v>53</v>
      </c>
      <c r="C28" s="485"/>
      <c r="D28" s="485"/>
      <c r="E28" s="486"/>
      <c r="F28" s="45"/>
      <c r="G28" s="40"/>
    </row>
    <row r="29" spans="2:7" ht="18" customHeight="1">
      <c r="B29" s="484" t="s">
        <v>54</v>
      </c>
      <c r="C29" s="485"/>
      <c r="D29" s="485"/>
      <c r="E29" s="486"/>
      <c r="F29" s="45"/>
      <c r="G29" s="40"/>
    </row>
    <row r="30" ht="18" customHeight="1"/>
    <row r="31" ht="18" customHeight="1"/>
    <row r="32" ht="18" customHeight="1">
      <c r="A32" s="3" t="s">
        <v>25</v>
      </c>
    </row>
    <row r="33" spans="2:8" ht="18" customHeight="1">
      <c r="B33" s="30"/>
      <c r="C33" s="30"/>
      <c r="D33" s="30"/>
      <c r="E33" s="30"/>
      <c r="F33" s="30"/>
      <c r="G33" s="30"/>
      <c r="H33" s="30"/>
    </row>
    <row r="34" spans="2:8" ht="18" customHeight="1">
      <c r="B34" s="30"/>
      <c r="C34" s="30"/>
      <c r="D34" s="30"/>
      <c r="E34" s="30"/>
      <c r="F34" s="30"/>
      <c r="G34" s="30"/>
      <c r="H34" s="30"/>
    </row>
    <row r="35" spans="2:8" ht="18" customHeight="1">
      <c r="B35" s="30"/>
      <c r="C35" s="30"/>
      <c r="D35" s="30"/>
      <c r="E35" s="30"/>
      <c r="F35" s="30"/>
      <c r="G35" s="30"/>
      <c r="H35" s="30"/>
    </row>
    <row r="36" ht="18" customHeight="1"/>
  </sheetData>
  <sheetProtection/>
  <mergeCells count="15">
    <mergeCell ref="B17:F17"/>
    <mergeCell ref="B19:F19"/>
    <mergeCell ref="A21:I21"/>
    <mergeCell ref="B23:E23"/>
    <mergeCell ref="A1:I1"/>
    <mergeCell ref="B10:F10"/>
    <mergeCell ref="B11:F11"/>
    <mergeCell ref="B13:F13"/>
    <mergeCell ref="B18:F18"/>
    <mergeCell ref="B28:E28"/>
    <mergeCell ref="B29:E29"/>
    <mergeCell ref="B24:E24"/>
    <mergeCell ref="B25:E25"/>
    <mergeCell ref="B26:E26"/>
    <mergeCell ref="B27:E27"/>
  </mergeCells>
  <printOptions/>
  <pageMargins left="0.75" right="0.75" top="1" bottom="1" header="0.5" footer="0.5"/>
  <pageSetup horizontalDpi="600" verticalDpi="600" orientation="portrait" paperSize="9" r:id="rId1"/>
  <headerFooter alignWithMargins="0">
    <oddHeader>&amp;L&amp;"標楷體,Regular"&amp;12醫院：                       檢查人員簽名：                  覆核人員簽名:</oddHeader>
  </headerFooter>
</worksheet>
</file>

<file path=xl/worksheets/sheet12.xml><?xml version="1.0" encoding="utf-8"?>
<worksheet xmlns="http://schemas.openxmlformats.org/spreadsheetml/2006/main" xmlns:r="http://schemas.openxmlformats.org/officeDocument/2006/relationships">
  <dimension ref="A1:G36"/>
  <sheetViews>
    <sheetView showGridLines="0" defaultGridColor="0" view="pageLayout" zoomScaleNormal="85" colorId="8" workbookViewId="0" topLeftCell="A2">
      <selection activeCell="C39" sqref="C39"/>
    </sheetView>
  </sheetViews>
  <sheetFormatPr defaultColWidth="9.00390625" defaultRowHeight="14.25"/>
  <cols>
    <col min="1" max="1" width="5.875" style="66" customWidth="1"/>
    <col min="2" max="4" width="9.00390625" style="66" customWidth="1"/>
    <col min="5" max="5" width="16.00390625" style="66" customWidth="1"/>
    <col min="6" max="6" width="18.75390625" style="66" customWidth="1"/>
    <col min="7" max="16384" width="9.00390625" style="66" customWidth="1"/>
  </cols>
  <sheetData>
    <row r="1" spans="1:7" ht="25.5">
      <c r="A1" s="496" t="s">
        <v>544</v>
      </c>
      <c r="B1" s="497"/>
      <c r="C1" s="497"/>
      <c r="D1" s="497"/>
      <c r="E1" s="497"/>
      <c r="F1" s="497"/>
      <c r="G1" s="497"/>
    </row>
    <row r="2" spans="1:7" ht="15.75">
      <c r="A2" s="67"/>
      <c r="B2" s="67"/>
      <c r="C2" s="67"/>
      <c r="D2" s="67"/>
      <c r="E2" s="67"/>
      <c r="F2" s="67"/>
      <c r="G2" s="68"/>
    </row>
    <row r="3" spans="2:6" ht="16.5">
      <c r="B3" s="494" t="s">
        <v>70</v>
      </c>
      <c r="C3" s="495"/>
      <c r="D3" s="495"/>
      <c r="E3" s="495"/>
      <c r="F3" s="495"/>
    </row>
    <row r="4" spans="2:6" ht="16.5">
      <c r="B4" s="380" t="s">
        <v>71</v>
      </c>
      <c r="C4" s="380"/>
      <c r="D4" s="380"/>
      <c r="E4" s="380"/>
      <c r="F4" s="70" t="s">
        <v>72</v>
      </c>
    </row>
    <row r="5" spans="2:6" ht="15">
      <c r="B5" s="381" t="s">
        <v>55</v>
      </c>
      <c r="C5" s="381"/>
      <c r="D5" s="381"/>
      <c r="E5" s="381"/>
      <c r="F5" s="72"/>
    </row>
    <row r="6" spans="2:6" ht="15">
      <c r="B6" s="381" t="s">
        <v>56</v>
      </c>
      <c r="C6" s="381"/>
      <c r="D6" s="381"/>
      <c r="E6" s="381"/>
      <c r="F6" s="72"/>
    </row>
    <row r="7" spans="2:6" ht="15">
      <c r="B7" s="381" t="s">
        <v>57</v>
      </c>
      <c r="C7" s="381"/>
      <c r="D7" s="381"/>
      <c r="E7" s="381"/>
      <c r="F7" s="72"/>
    </row>
    <row r="8" spans="2:6" ht="15">
      <c r="B8" s="381" t="s">
        <v>58</v>
      </c>
      <c r="C8" s="381"/>
      <c r="D8" s="381"/>
      <c r="E8" s="381"/>
      <c r="F8" s="72"/>
    </row>
    <row r="9" spans="2:6" ht="15">
      <c r="B9" s="381" t="s">
        <v>59</v>
      </c>
      <c r="C9" s="381"/>
      <c r="D9" s="381"/>
      <c r="E9" s="381"/>
      <c r="F9" s="72"/>
    </row>
    <row r="10" spans="2:6" ht="15">
      <c r="B10" s="381" t="s">
        <v>60</v>
      </c>
      <c r="C10" s="381"/>
      <c r="D10" s="381"/>
      <c r="E10" s="381"/>
      <c r="F10" s="72"/>
    </row>
    <row r="11" spans="2:6" ht="15">
      <c r="B11" s="376" t="s">
        <v>61</v>
      </c>
      <c r="C11" s="458"/>
      <c r="D11" s="458"/>
      <c r="E11" s="377"/>
      <c r="F11" s="72"/>
    </row>
    <row r="12" spans="2:6" ht="15">
      <c r="B12" s="376" t="s">
        <v>62</v>
      </c>
      <c r="C12" s="458"/>
      <c r="D12" s="458"/>
      <c r="E12" s="377"/>
      <c r="F12" s="72"/>
    </row>
    <row r="13" spans="2:6" ht="15">
      <c r="B13" s="376" t="s">
        <v>63</v>
      </c>
      <c r="C13" s="458"/>
      <c r="D13" s="458"/>
      <c r="E13" s="377"/>
      <c r="F13" s="72"/>
    </row>
    <row r="15" spans="2:6" ht="16.5">
      <c r="B15" s="494" t="s">
        <v>73</v>
      </c>
      <c r="C15" s="495"/>
      <c r="D15" s="495"/>
      <c r="E15" s="495"/>
      <c r="F15" s="495"/>
    </row>
    <row r="16" spans="2:6" ht="15">
      <c r="B16" s="381" t="s">
        <v>64</v>
      </c>
      <c r="C16" s="381"/>
      <c r="D16" s="381"/>
      <c r="E16" s="381"/>
      <c r="F16" s="72"/>
    </row>
    <row r="17" spans="2:6" ht="15">
      <c r="B17" s="381" t="s">
        <v>65</v>
      </c>
      <c r="C17" s="381"/>
      <c r="D17" s="381"/>
      <c r="E17" s="381"/>
      <c r="F17" s="74"/>
    </row>
    <row r="18" spans="2:6" ht="15">
      <c r="B18" s="381" t="s">
        <v>66</v>
      </c>
      <c r="C18" s="381"/>
      <c r="D18" s="381"/>
      <c r="E18" s="381"/>
      <c r="F18" s="74"/>
    </row>
    <row r="20" spans="2:6" ht="16.5">
      <c r="B20" s="494" t="s">
        <v>552</v>
      </c>
      <c r="C20" s="495"/>
      <c r="D20" s="495"/>
      <c r="E20" s="495"/>
      <c r="F20" s="495"/>
    </row>
    <row r="21" spans="2:6" ht="16.5">
      <c r="B21" s="380" t="s">
        <v>74</v>
      </c>
      <c r="C21" s="380"/>
      <c r="D21" s="380"/>
      <c r="E21" s="380"/>
      <c r="F21" s="72"/>
    </row>
    <row r="22" spans="2:6" ht="16.5">
      <c r="B22" s="380" t="s">
        <v>75</v>
      </c>
      <c r="C22" s="380"/>
      <c r="D22" s="380"/>
      <c r="E22" s="380"/>
      <c r="F22" s="72"/>
    </row>
    <row r="23" spans="2:6" ht="15">
      <c r="B23" s="381" t="s">
        <v>67</v>
      </c>
      <c r="C23" s="381"/>
      <c r="D23" s="381"/>
      <c r="E23" s="381"/>
      <c r="F23" s="72"/>
    </row>
    <row r="25" ht="16.5">
      <c r="B25" s="66" t="s">
        <v>553</v>
      </c>
    </row>
    <row r="26" spans="2:6" ht="16.5">
      <c r="B26" s="356" t="s">
        <v>69</v>
      </c>
      <c r="C26" s="356"/>
      <c r="D26" s="356" t="s">
        <v>68</v>
      </c>
      <c r="E26" s="358" t="s">
        <v>554</v>
      </c>
      <c r="F26" s="357"/>
    </row>
    <row r="28" spans="2:6" ht="16.5">
      <c r="B28" s="494" t="s">
        <v>273</v>
      </c>
      <c r="C28" s="495"/>
      <c r="D28" s="495"/>
      <c r="E28" s="495"/>
      <c r="F28" s="495"/>
    </row>
    <row r="29" spans="2:6" ht="15">
      <c r="B29" s="381" t="s">
        <v>68</v>
      </c>
      <c r="C29" s="381"/>
      <c r="D29" s="381"/>
      <c r="E29" s="381"/>
      <c r="F29" s="72"/>
    </row>
    <row r="30" spans="2:6" ht="15">
      <c r="B30" s="381" t="s">
        <v>69</v>
      </c>
      <c r="C30" s="381"/>
      <c r="D30" s="381"/>
      <c r="E30" s="381"/>
      <c r="F30" s="74"/>
    </row>
    <row r="31" spans="2:6" ht="15">
      <c r="B31" s="493"/>
      <c r="C31" s="493"/>
      <c r="D31" s="493"/>
      <c r="E31" s="493"/>
      <c r="F31" s="76"/>
    </row>
    <row r="34" ht="16.5">
      <c r="B34" s="361" t="s">
        <v>203</v>
      </c>
    </row>
    <row r="35" spans="2:6" ht="15">
      <c r="B35" s="360"/>
      <c r="C35" s="360"/>
      <c r="D35" s="360"/>
      <c r="E35" s="360"/>
      <c r="F35" s="360"/>
    </row>
    <row r="36" spans="2:6" ht="15">
      <c r="B36" s="360"/>
      <c r="C36" s="360"/>
      <c r="D36" s="360"/>
      <c r="E36" s="360"/>
      <c r="F36" s="360"/>
    </row>
  </sheetData>
  <sheetProtection/>
  <mergeCells count="24">
    <mergeCell ref="A1:G1"/>
    <mergeCell ref="B3:F3"/>
    <mergeCell ref="B4:E4"/>
    <mergeCell ref="B5:E5"/>
    <mergeCell ref="B10:E10"/>
    <mergeCell ref="B11:E11"/>
    <mergeCell ref="B6:E6"/>
    <mergeCell ref="B7:E7"/>
    <mergeCell ref="B8:E8"/>
    <mergeCell ref="B9:E9"/>
    <mergeCell ref="B17:E17"/>
    <mergeCell ref="B18:E18"/>
    <mergeCell ref="B12:E12"/>
    <mergeCell ref="B13:E13"/>
    <mergeCell ref="B29:E29"/>
    <mergeCell ref="B30:E30"/>
    <mergeCell ref="B15:F15"/>
    <mergeCell ref="B16:E16"/>
    <mergeCell ref="B31:E31"/>
    <mergeCell ref="B28:F28"/>
    <mergeCell ref="B20:F20"/>
    <mergeCell ref="B21:E21"/>
    <mergeCell ref="B22:E22"/>
    <mergeCell ref="B23:E23"/>
  </mergeCells>
  <printOptions/>
  <pageMargins left="0.75" right="0.75" top="1" bottom="1" header="0.5" footer="0.5"/>
  <pageSetup horizontalDpi="300" verticalDpi="300" orientation="portrait" paperSize="9" r:id="rId1"/>
  <headerFooter alignWithMargins="0">
    <oddHeader>&amp;L&amp;"標楷體,Regular"醫院：                       檢查人員簽名：                  覆核人員簽名:</oddHeader>
  </headerFooter>
</worksheet>
</file>

<file path=xl/worksheets/sheet13.xml><?xml version="1.0" encoding="utf-8"?>
<worksheet xmlns="http://schemas.openxmlformats.org/spreadsheetml/2006/main" xmlns:r="http://schemas.openxmlformats.org/officeDocument/2006/relationships">
  <dimension ref="A1:H66"/>
  <sheetViews>
    <sheetView showGridLines="0" view="pageLayout" workbookViewId="0" topLeftCell="A1">
      <selection activeCell="G15" sqref="G15"/>
    </sheetView>
  </sheetViews>
  <sheetFormatPr defaultColWidth="9.00390625" defaultRowHeight="14.25"/>
  <cols>
    <col min="1" max="1" width="3.50390625" style="3" customWidth="1"/>
    <col min="2" max="3" width="9.00390625" style="3" customWidth="1"/>
    <col min="4" max="4" width="9.375" style="3" customWidth="1"/>
    <col min="5" max="5" width="11.125" style="3" customWidth="1"/>
    <col min="6" max="6" width="10.625" style="3" bestFit="1" customWidth="1"/>
    <col min="7" max="8" width="9.00390625" style="3" customWidth="1"/>
    <col min="9" max="32" width="0" style="3" hidden="1" customWidth="1"/>
    <col min="33" max="16384" width="9.00390625" style="3" customWidth="1"/>
  </cols>
  <sheetData>
    <row r="1" spans="1:8" s="1" customFormat="1" ht="25.5">
      <c r="A1" s="407" t="s">
        <v>545</v>
      </c>
      <c r="B1" s="408"/>
      <c r="C1" s="408"/>
      <c r="D1" s="408"/>
      <c r="E1" s="408"/>
      <c r="F1" s="408"/>
      <c r="G1" s="408"/>
      <c r="H1" s="408"/>
    </row>
    <row r="2" ht="9" customHeight="1">
      <c r="A2" s="2"/>
    </row>
    <row r="3" spans="1:4" s="27" customFormat="1" ht="15" customHeight="1">
      <c r="A3" s="46"/>
      <c r="B3" s="155"/>
      <c r="C3" s="27" t="s">
        <v>162</v>
      </c>
      <c r="D3" s="27" t="s">
        <v>163</v>
      </c>
    </row>
    <row r="4" spans="1:8" s="28" customFormat="1" ht="15" customHeight="1">
      <c r="A4" s="46"/>
      <c r="B4" s="46"/>
      <c r="C4" s="26" t="s">
        <v>164</v>
      </c>
      <c r="D4" s="26" t="s">
        <v>165</v>
      </c>
      <c r="E4" s="46"/>
      <c r="F4" s="46"/>
      <c r="G4" s="46"/>
      <c r="H4" s="46"/>
    </row>
    <row r="5" spans="2:8" s="28" customFormat="1" ht="15" customHeight="1">
      <c r="B5" s="46"/>
      <c r="C5" s="46" t="s">
        <v>166</v>
      </c>
      <c r="D5" s="279" t="s">
        <v>353</v>
      </c>
      <c r="E5" s="280"/>
      <c r="F5" s="280"/>
      <c r="G5" s="280"/>
      <c r="H5" s="46"/>
    </row>
    <row r="6" spans="2:8" s="28" customFormat="1" ht="15" customHeight="1">
      <c r="B6" s="46"/>
      <c r="C6" s="46" t="s">
        <v>167</v>
      </c>
      <c r="D6" s="46" t="s">
        <v>168</v>
      </c>
      <c r="E6" s="46"/>
      <c r="F6" s="46"/>
      <c r="G6" s="46"/>
      <c r="H6" s="46"/>
    </row>
    <row r="7" spans="2:8" s="28" customFormat="1" ht="15" customHeight="1">
      <c r="B7" s="46"/>
      <c r="C7" s="46" t="s">
        <v>169</v>
      </c>
      <c r="D7" s="46" t="s">
        <v>170</v>
      </c>
      <c r="E7" s="46"/>
      <c r="F7" s="46"/>
      <c r="G7" s="46"/>
      <c r="H7" s="46"/>
    </row>
    <row r="8" ht="12" customHeight="1"/>
    <row r="9" spans="2:4" ht="18" customHeight="1">
      <c r="B9" s="156" t="s">
        <v>171</v>
      </c>
      <c r="C9" s="157"/>
      <c r="D9" s="104" t="s">
        <v>172</v>
      </c>
    </row>
    <row r="10" spans="2:8" s="11" customFormat="1" ht="9.75" customHeight="1">
      <c r="B10" s="12"/>
      <c r="C10" s="12"/>
      <c r="D10" s="12"/>
      <c r="E10" s="12"/>
      <c r="F10" s="12"/>
      <c r="G10" s="12"/>
      <c r="H10" s="12"/>
    </row>
    <row r="11" spans="2:8" ht="18" customHeight="1">
      <c r="B11" s="24" t="s">
        <v>173</v>
      </c>
      <c r="C11" s="25"/>
      <c r="D11" s="25"/>
      <c r="E11" s="25"/>
      <c r="F11" s="25"/>
      <c r="G11" s="158"/>
      <c r="H11" s="158"/>
    </row>
    <row r="12" spans="2:8" ht="18" customHeight="1">
      <c r="B12" s="39" t="s">
        <v>174</v>
      </c>
      <c r="C12" s="6" t="s">
        <v>175</v>
      </c>
      <c r="D12" s="5" t="s">
        <v>176</v>
      </c>
      <c r="E12" s="5" t="s">
        <v>177</v>
      </c>
      <c r="F12" s="5" t="s">
        <v>0</v>
      </c>
      <c r="G12" s="158"/>
      <c r="H12" s="158"/>
    </row>
    <row r="13" spans="2:8" s="11" customFormat="1" ht="17.25" customHeight="1">
      <c r="B13" s="39"/>
      <c r="C13" s="159">
        <f>IF(B13="","",ABS(SUM(C9-B13)))</f>
      </c>
      <c r="D13" s="6" t="s">
        <v>178</v>
      </c>
      <c r="E13" s="147"/>
      <c r="F13" s="147"/>
      <c r="G13" s="12"/>
      <c r="H13" s="12"/>
    </row>
    <row r="14" spans="2:8" s="11" customFormat="1" ht="17.25" customHeight="1">
      <c r="B14" s="12"/>
      <c r="C14" s="12"/>
      <c r="D14" s="12"/>
      <c r="E14" s="12"/>
      <c r="F14" s="12"/>
      <c r="G14" s="12"/>
      <c r="H14" s="12"/>
    </row>
    <row r="15" spans="2:8" s="11" customFormat="1" ht="18" customHeight="1">
      <c r="B15" s="156" t="s">
        <v>171</v>
      </c>
      <c r="C15" s="157"/>
      <c r="D15" s="104" t="s">
        <v>172</v>
      </c>
      <c r="E15" s="12"/>
      <c r="F15" s="12"/>
      <c r="G15" s="12"/>
      <c r="H15" s="12"/>
    </row>
    <row r="16" spans="2:8" s="11" customFormat="1" ht="14.25" customHeight="1">
      <c r="B16" s="12"/>
      <c r="C16" s="12"/>
      <c r="D16" s="12"/>
      <c r="E16" s="12"/>
      <c r="F16" s="12"/>
      <c r="G16" s="12"/>
      <c r="H16" s="12"/>
    </row>
    <row r="17" spans="2:7" s="11" customFormat="1" ht="54" customHeight="1">
      <c r="B17" s="160" t="s">
        <v>184</v>
      </c>
      <c r="C17" s="281" t="s">
        <v>540</v>
      </c>
      <c r="D17" s="225" t="s">
        <v>543</v>
      </c>
      <c r="E17" s="281" t="s">
        <v>541</v>
      </c>
      <c r="F17" s="281" t="s">
        <v>542</v>
      </c>
      <c r="G17" s="16"/>
    </row>
    <row r="18" spans="2:7" s="11" customFormat="1" ht="18" customHeight="1">
      <c r="B18" s="6" t="s">
        <v>179</v>
      </c>
      <c r="C18" s="6"/>
      <c r="D18" s="6"/>
      <c r="E18" s="6"/>
      <c r="F18" s="6"/>
      <c r="G18" s="16" t="s">
        <v>180</v>
      </c>
    </row>
    <row r="19" spans="2:7" s="11" customFormat="1" ht="18" customHeight="1">
      <c r="B19" s="6" t="s">
        <v>164</v>
      </c>
      <c r="C19" s="9">
        <f>IF(C18="","",SUM(C18-C9))</f>
      </c>
      <c r="D19" s="9">
        <f>IF(C18="","",SUM(D18-C9))</f>
      </c>
      <c r="E19" s="9">
        <f>IF(C18="","",SUM(E18-C9))</f>
      </c>
      <c r="F19" s="9">
        <f>IF(C18="","",SUM(F18-C9))</f>
      </c>
      <c r="G19" s="16" t="s">
        <v>180</v>
      </c>
    </row>
    <row r="20" spans="2:7" s="11" customFormat="1" ht="18" customHeight="1">
      <c r="B20" s="6" t="s">
        <v>181</v>
      </c>
      <c r="C20" s="9">
        <f>IF(C19="","",ABS(C19))</f>
      </c>
      <c r="D20" s="9">
        <f>IF(D19="","",ABS(D19))</f>
      </c>
      <c r="E20" s="9">
        <f>IF(E19="","",ABS(E19))</f>
      </c>
      <c r="F20" s="9">
        <f>IF(F19="","",ABS(F19))</f>
      </c>
      <c r="G20" s="16" t="s">
        <v>180</v>
      </c>
    </row>
    <row r="21" spans="2:7" s="11" customFormat="1" ht="18" customHeight="1">
      <c r="B21" s="6" t="s">
        <v>182</v>
      </c>
      <c r="C21" s="6"/>
      <c r="D21" s="6"/>
      <c r="E21" s="6"/>
      <c r="F21" s="6"/>
      <c r="G21" s="16" t="s">
        <v>180</v>
      </c>
    </row>
    <row r="22" spans="2:7" ht="18" customHeight="1">
      <c r="B22" s="6" t="s">
        <v>166</v>
      </c>
      <c r="C22" s="9">
        <f>IF(C18="","",SUM(C18-C21))</f>
      </c>
      <c r="D22" s="9">
        <f>IF(D18="","",SUM(D18-D21))</f>
      </c>
      <c r="E22" s="9">
        <f>IF(E18="","",SUM(E18-E21))</f>
      </c>
      <c r="F22" s="9">
        <f>IF(F18="","",SUM(F18-F21))</f>
      </c>
      <c r="G22" s="16" t="s">
        <v>180</v>
      </c>
    </row>
    <row r="23" spans="2:7" ht="18" customHeight="1">
      <c r="B23" s="6" t="s">
        <v>183</v>
      </c>
      <c r="C23" s="9">
        <f>IF(C22="","",ABS(C22))</f>
      </c>
      <c r="D23" s="9">
        <f>IF(D22="","",ABS(D22))</f>
      </c>
      <c r="E23" s="9">
        <f>IF(E22="","",ABS(E22))</f>
      </c>
      <c r="F23" s="9">
        <f>IF(F22="","",ABS(F22))</f>
      </c>
      <c r="G23" s="16" t="s">
        <v>180</v>
      </c>
    </row>
    <row r="24" ht="18" customHeight="1"/>
    <row r="25" ht="18" customHeight="1">
      <c r="B25" s="104" t="s">
        <v>185</v>
      </c>
    </row>
    <row r="26" spans="2:7" s="29" customFormat="1" ht="18" customHeight="1">
      <c r="B26" s="389" t="s">
        <v>186</v>
      </c>
      <c r="C26" s="389"/>
      <c r="D26" s="5" t="s">
        <v>176</v>
      </c>
      <c r="E26" s="6" t="s">
        <v>187</v>
      </c>
      <c r="F26" s="5" t="s">
        <v>177</v>
      </c>
      <c r="G26" s="5" t="s">
        <v>0</v>
      </c>
    </row>
    <row r="27" spans="2:7" s="29" customFormat="1" ht="18" customHeight="1">
      <c r="B27" s="498" t="s">
        <v>188</v>
      </c>
      <c r="C27" s="499"/>
      <c r="D27" s="6" t="s">
        <v>189</v>
      </c>
      <c r="E27" s="159">
        <f>IF(C20="","",SUM(C20,D20))</f>
      </c>
      <c r="F27" s="161"/>
      <c r="G27" s="161"/>
    </row>
    <row r="28" spans="2:7" ht="18" customHeight="1">
      <c r="B28" s="498" t="s">
        <v>190</v>
      </c>
      <c r="C28" s="499"/>
      <c r="D28" s="6" t="s">
        <v>189</v>
      </c>
      <c r="E28" s="159">
        <f>IF(E20="","",SUM(E20,F20))</f>
      </c>
      <c r="F28" s="161"/>
      <c r="G28" s="161"/>
    </row>
    <row r="29" ht="18" customHeight="1"/>
    <row r="30" spans="2:5" ht="18" customHeight="1">
      <c r="B30" s="282" t="s">
        <v>352</v>
      </c>
      <c r="C30" s="283"/>
      <c r="D30" s="283"/>
      <c r="E30" s="283"/>
    </row>
    <row r="31" spans="2:7" ht="18" customHeight="1">
      <c r="B31" s="389" t="s">
        <v>186</v>
      </c>
      <c r="C31" s="389"/>
      <c r="D31" s="5" t="s">
        <v>176</v>
      </c>
      <c r="E31" s="6" t="s">
        <v>187</v>
      </c>
      <c r="F31" s="5" t="s">
        <v>177</v>
      </c>
      <c r="G31" s="5" t="s">
        <v>0</v>
      </c>
    </row>
    <row r="32" spans="2:7" ht="18" customHeight="1">
      <c r="B32" s="498" t="s">
        <v>191</v>
      </c>
      <c r="C32" s="499"/>
      <c r="D32" s="6" t="s">
        <v>189</v>
      </c>
      <c r="E32" s="159">
        <f>IF(C23="","",SUM(C23,D23))</f>
      </c>
      <c r="F32" s="161"/>
      <c r="G32" s="161"/>
    </row>
    <row r="33" spans="2:7" ht="18" customHeight="1">
      <c r="B33" s="498" t="s">
        <v>192</v>
      </c>
      <c r="C33" s="499"/>
      <c r="D33" s="6" t="s">
        <v>365</v>
      </c>
      <c r="E33" s="159">
        <f>IF(E23="","",SUM(E23,F23))</f>
      </c>
      <c r="F33" s="161"/>
      <c r="G33" s="161"/>
    </row>
    <row r="34" spans="2:7" ht="18" customHeight="1">
      <c r="B34" s="25"/>
      <c r="C34" s="25"/>
      <c r="D34" s="25"/>
      <c r="E34" s="355"/>
      <c r="F34" s="319"/>
      <c r="G34" s="319"/>
    </row>
    <row r="35" spans="2:7" ht="18" customHeight="1">
      <c r="B35" s="25"/>
      <c r="C35" s="25"/>
      <c r="D35" s="25"/>
      <c r="E35" s="355"/>
      <c r="F35" s="319"/>
      <c r="G35" s="319"/>
    </row>
    <row r="36" spans="2:7" ht="18" customHeight="1">
      <c r="B36" s="25"/>
      <c r="C36" s="25"/>
      <c r="D36" s="25"/>
      <c r="E36" s="355"/>
      <c r="F36" s="319"/>
      <c r="G36" s="319"/>
    </row>
    <row r="37" spans="2:7" ht="18" customHeight="1">
      <c r="B37" s="25"/>
      <c r="C37" s="25"/>
      <c r="D37" s="25"/>
      <c r="E37" s="355"/>
      <c r="F37" s="319"/>
      <c r="G37" s="319"/>
    </row>
    <row r="38" spans="2:7" ht="18" customHeight="1">
      <c r="B38" s="25"/>
      <c r="C38" s="25"/>
      <c r="D38" s="25"/>
      <c r="E38" s="355"/>
      <c r="F38" s="319"/>
      <c r="G38" s="319"/>
    </row>
    <row r="39" spans="2:7" ht="18" customHeight="1">
      <c r="B39" s="25"/>
      <c r="C39" s="25"/>
      <c r="D39" s="25"/>
      <c r="E39" s="355"/>
      <c r="F39" s="319"/>
      <c r="G39" s="319"/>
    </row>
    <row r="40" spans="1:8" s="1" customFormat="1" ht="25.5">
      <c r="A40" s="407" t="s">
        <v>202</v>
      </c>
      <c r="B40" s="408"/>
      <c r="C40" s="408"/>
      <c r="D40" s="408"/>
      <c r="E40" s="408"/>
      <c r="F40" s="408"/>
      <c r="G40" s="408"/>
      <c r="H40" s="408"/>
    </row>
    <row r="41" ht="9" customHeight="1"/>
    <row r="42" spans="2:7" ht="18" customHeight="1">
      <c r="B42" s="389" t="s">
        <v>246</v>
      </c>
      <c r="C42" s="389"/>
      <c r="D42" s="5" t="s">
        <v>176</v>
      </c>
      <c r="E42" s="254" t="s">
        <v>249</v>
      </c>
      <c r="F42" s="5" t="s">
        <v>177</v>
      </c>
      <c r="G42" s="5" t="s">
        <v>0</v>
      </c>
    </row>
    <row r="43" spans="2:7" ht="18" customHeight="1">
      <c r="B43" s="505"/>
      <c r="C43" s="505"/>
      <c r="D43" s="183" t="s">
        <v>234</v>
      </c>
      <c r="E43" s="6" t="s">
        <v>187</v>
      </c>
      <c r="F43" s="182" t="s">
        <v>250</v>
      </c>
      <c r="G43" s="182" t="s">
        <v>250</v>
      </c>
    </row>
    <row r="44" spans="2:7" ht="18" customHeight="1">
      <c r="B44" s="498" t="s">
        <v>247</v>
      </c>
      <c r="C44" s="499"/>
      <c r="D44" s="181" t="s">
        <v>248</v>
      </c>
      <c r="E44" s="184">
        <f>F23</f>
      </c>
      <c r="F44" s="161"/>
      <c r="G44" s="161"/>
    </row>
    <row r="45" spans="2:8" ht="18" customHeight="1">
      <c r="B45" s="25"/>
      <c r="C45" s="25"/>
      <c r="D45" s="25"/>
      <c r="E45" s="25"/>
      <c r="F45" s="25"/>
      <c r="G45" s="158"/>
      <c r="H45" s="158"/>
    </row>
    <row r="46" spans="2:8" ht="18" customHeight="1">
      <c r="B46" s="24" t="s">
        <v>193</v>
      </c>
      <c r="C46" s="25"/>
      <c r="D46" s="25"/>
      <c r="E46" s="25"/>
      <c r="F46" s="25"/>
      <c r="G46" s="158"/>
      <c r="H46" s="158"/>
    </row>
    <row r="47" ht="10.5" customHeight="1"/>
    <row r="48" spans="2:8" ht="18" customHeight="1">
      <c r="B48" s="477" t="s">
        <v>201</v>
      </c>
      <c r="C48" s="477"/>
      <c r="D48" s="162" t="s">
        <v>171</v>
      </c>
      <c r="E48" s="146"/>
      <c r="F48" s="502" t="s">
        <v>176</v>
      </c>
      <c r="G48" s="389" t="s">
        <v>194</v>
      </c>
      <c r="H48" s="390"/>
    </row>
    <row r="49" spans="2:8" ht="18" customHeight="1">
      <c r="B49" s="501" t="s">
        <v>195</v>
      </c>
      <c r="C49" s="500"/>
      <c r="D49" s="147" t="s">
        <v>196</v>
      </c>
      <c r="E49" s="6" t="s">
        <v>197</v>
      </c>
      <c r="F49" s="503"/>
      <c r="G49" s="5" t="s">
        <v>198</v>
      </c>
      <c r="H49" s="163" t="s">
        <v>199</v>
      </c>
    </row>
    <row r="50" spans="2:8" ht="18" customHeight="1">
      <c r="B50" s="378"/>
      <c r="C50" s="379"/>
      <c r="D50" s="147"/>
      <c r="E50" s="159">
        <f>IF(D50="","",ABS(E48-D50))</f>
      </c>
      <c r="F50" s="6" t="s">
        <v>200</v>
      </c>
      <c r="G50" s="147"/>
      <c r="H50" s="48"/>
    </row>
    <row r="51" spans="2:8" ht="18" customHeight="1">
      <c r="B51" s="378"/>
      <c r="C51" s="504"/>
      <c r="D51" s="147"/>
      <c r="E51" s="159">
        <f>IF(D51="","",ABS(E48-D51))</f>
      </c>
      <c r="F51" s="6" t="s">
        <v>200</v>
      </c>
      <c r="G51" s="147"/>
      <c r="H51" s="48"/>
    </row>
    <row r="52" spans="2:8" ht="18" customHeight="1">
      <c r="B52" s="498"/>
      <c r="C52" s="499"/>
      <c r="D52" s="147"/>
      <c r="E52" s="159">
        <f>IF(D52="","",ABS(E48-D52))</f>
      </c>
      <c r="F52" s="6" t="s">
        <v>200</v>
      </c>
      <c r="G52" s="147"/>
      <c r="H52" s="48"/>
    </row>
    <row r="53" spans="2:8" ht="18" customHeight="1">
      <c r="B53" s="498"/>
      <c r="C53" s="500"/>
      <c r="D53" s="147"/>
      <c r="E53" s="159">
        <f>IF(D53="","",ABS(E48-D53))</f>
      </c>
      <c r="F53" s="6" t="s">
        <v>200</v>
      </c>
      <c r="G53" s="147"/>
      <c r="H53" s="48"/>
    </row>
    <row r="54" spans="2:8" ht="18" customHeight="1">
      <c r="B54" s="498"/>
      <c r="C54" s="500"/>
      <c r="D54" s="147"/>
      <c r="E54" s="159">
        <f>IF(D54="","",ABS(E48-D54))</f>
      </c>
      <c r="F54" s="6" t="s">
        <v>200</v>
      </c>
      <c r="G54" s="147"/>
      <c r="H54" s="48"/>
    </row>
    <row r="55" spans="2:8" ht="18" customHeight="1">
      <c r="B55" s="498"/>
      <c r="C55" s="500"/>
      <c r="D55" s="147"/>
      <c r="E55" s="159">
        <f>IF(D55="","",ABS(E48-D55))</f>
      </c>
      <c r="F55" s="6" t="s">
        <v>200</v>
      </c>
      <c r="G55" s="147"/>
      <c r="H55" s="48"/>
    </row>
    <row r="56" spans="2:8" ht="18" customHeight="1">
      <c r="B56" s="498"/>
      <c r="C56" s="500"/>
      <c r="D56" s="147"/>
      <c r="E56" s="159">
        <f>IF(D56="","",ABS(E48-D56))</f>
      </c>
      <c r="F56" s="6" t="s">
        <v>200</v>
      </c>
      <c r="G56" s="147"/>
      <c r="H56" s="48"/>
    </row>
    <row r="57" spans="2:8" ht="18" customHeight="1">
      <c r="B57" s="498"/>
      <c r="C57" s="500"/>
      <c r="D57" s="147"/>
      <c r="E57" s="159">
        <f>IF(D57="","",ABS(E48-D57))</f>
      </c>
      <c r="F57" s="6" t="s">
        <v>200</v>
      </c>
      <c r="G57" s="147"/>
      <c r="H57" s="48"/>
    </row>
    <row r="58" spans="2:8" ht="18" customHeight="1">
      <c r="B58" s="498"/>
      <c r="C58" s="499"/>
      <c r="D58" s="147"/>
      <c r="E58" s="159">
        <f>IF(D58="","",ABS(E48-D58))</f>
      </c>
      <c r="F58" s="6" t="s">
        <v>200</v>
      </c>
      <c r="G58" s="147"/>
      <c r="H58" s="48"/>
    </row>
    <row r="59" spans="2:8" ht="18" customHeight="1">
      <c r="B59" s="498"/>
      <c r="C59" s="499"/>
      <c r="D59" s="147"/>
      <c r="E59" s="159">
        <f>IF(D59="","",ABS(E48-D59))</f>
      </c>
      <c r="F59" s="6" t="s">
        <v>200</v>
      </c>
      <c r="G59" s="147"/>
      <c r="H59" s="48"/>
    </row>
    <row r="60" spans="2:8" ht="18" customHeight="1">
      <c r="B60" s="498"/>
      <c r="C60" s="499"/>
      <c r="D60" s="147"/>
      <c r="E60" s="159">
        <f>IF(D60="","",ABS(E48-D60))</f>
      </c>
      <c r="F60" s="6" t="s">
        <v>200</v>
      </c>
      <c r="G60" s="147"/>
      <c r="H60" s="48"/>
    </row>
    <row r="61" spans="2:8" ht="18" customHeight="1">
      <c r="B61" s="498"/>
      <c r="C61" s="499"/>
      <c r="D61" s="147"/>
      <c r="E61" s="159">
        <f>IF(D61="","",ABS(E48-D61))</f>
      </c>
      <c r="F61" s="6" t="s">
        <v>200</v>
      </c>
      <c r="G61" s="147"/>
      <c r="H61" s="48"/>
    </row>
    <row r="62" ht="18" customHeight="1"/>
    <row r="63" ht="18" customHeight="1"/>
    <row r="64" ht="18" customHeight="1">
      <c r="B64" s="3" t="s">
        <v>203</v>
      </c>
    </row>
    <row r="65" spans="2:8" ht="18" customHeight="1">
      <c r="B65" s="164"/>
      <c r="C65" s="164"/>
      <c r="D65" s="164"/>
      <c r="E65" s="164"/>
      <c r="F65" s="164"/>
      <c r="G65" s="164"/>
      <c r="H65" s="164"/>
    </row>
    <row r="66" spans="2:8" ht="18" customHeight="1">
      <c r="B66" s="63"/>
      <c r="C66" s="63"/>
      <c r="D66" s="63"/>
      <c r="E66" s="63"/>
      <c r="F66" s="63"/>
      <c r="G66" s="63"/>
      <c r="H66" s="63"/>
    </row>
    <row r="67" ht="18" customHeight="1"/>
    <row r="68" ht="18" customHeight="1"/>
    <row r="69" ht="18" customHeight="1"/>
    <row r="70" ht="18" customHeight="1"/>
    <row r="71" ht="18" customHeight="1"/>
    <row r="72" ht="18" customHeight="1"/>
    <row r="73" ht="18" customHeight="1"/>
  </sheetData>
  <sheetProtection/>
  <mergeCells count="27">
    <mergeCell ref="B31:C31"/>
    <mergeCell ref="B32:C32"/>
    <mergeCell ref="B42:C42"/>
    <mergeCell ref="B44:C44"/>
    <mergeCell ref="A1:H1"/>
    <mergeCell ref="B33:C33"/>
    <mergeCell ref="B26:C26"/>
    <mergeCell ref="B27:C27"/>
    <mergeCell ref="B43:C43"/>
    <mergeCell ref="B28:C28"/>
    <mergeCell ref="B60:C60"/>
    <mergeCell ref="G48:H48"/>
    <mergeCell ref="B49:C49"/>
    <mergeCell ref="B48:C48"/>
    <mergeCell ref="F48:F49"/>
    <mergeCell ref="B50:C50"/>
    <mergeCell ref="B51:C51"/>
    <mergeCell ref="A40:H40"/>
    <mergeCell ref="B61:C61"/>
    <mergeCell ref="B54:C54"/>
    <mergeCell ref="B55:C55"/>
    <mergeCell ref="B56:C56"/>
    <mergeCell ref="B57:C57"/>
    <mergeCell ref="B52:C52"/>
    <mergeCell ref="B53:C53"/>
    <mergeCell ref="B58:C58"/>
    <mergeCell ref="B59:C59"/>
  </mergeCells>
  <printOptions/>
  <pageMargins left="0.75" right="0.75" top="1" bottom="1" header="0.5" footer="0.5"/>
  <pageSetup horizontalDpi="600" verticalDpi="600" orientation="portrait" paperSize="9" r:id="rId1"/>
  <headerFooter alignWithMargins="0">
    <oddHeader>&amp;L&amp;"標楷體,Regular"醫院：                       檢查人員簽名：                  覆核人員簽名:</oddHeader>
  </headerFooter>
</worksheet>
</file>

<file path=xl/worksheets/sheet14.xml><?xml version="1.0" encoding="utf-8"?>
<worksheet xmlns="http://schemas.openxmlformats.org/spreadsheetml/2006/main" xmlns:r="http://schemas.openxmlformats.org/officeDocument/2006/relationships">
  <dimension ref="A1:H59"/>
  <sheetViews>
    <sheetView showGridLines="0" defaultGridColor="0" view="pageLayout" colorId="8" workbookViewId="0" topLeftCell="A1">
      <selection activeCell="B3" sqref="B3"/>
    </sheetView>
  </sheetViews>
  <sheetFormatPr defaultColWidth="9.00390625" defaultRowHeight="14.25"/>
  <cols>
    <col min="1" max="1" width="13.625" style="78" customWidth="1"/>
    <col min="2" max="7" width="9.625" style="78" customWidth="1"/>
    <col min="8" max="8" width="6.375" style="78" customWidth="1"/>
    <col min="9" max="24" width="0" style="78" hidden="1" customWidth="1"/>
    <col min="25" max="16384" width="9.00390625" style="78" customWidth="1"/>
  </cols>
  <sheetData>
    <row r="1" spans="1:8" ht="25.5">
      <c r="A1" s="513" t="s">
        <v>538</v>
      </c>
      <c r="B1" s="513"/>
      <c r="C1" s="513"/>
      <c r="D1" s="513"/>
      <c r="E1" s="513"/>
      <c r="F1" s="513"/>
      <c r="G1" s="513"/>
      <c r="H1" s="513"/>
    </row>
    <row r="2" spans="1:8" ht="12.75">
      <c r="A2" s="77"/>
      <c r="B2" s="77"/>
      <c r="C2" s="77"/>
      <c r="D2" s="77"/>
      <c r="E2" s="77"/>
      <c r="F2" s="77"/>
      <c r="G2" s="77"/>
      <c r="H2" s="77"/>
    </row>
    <row r="3" spans="1:8" ht="16.5">
      <c r="A3" s="79" t="s">
        <v>84</v>
      </c>
      <c r="B3" s="79"/>
      <c r="C3" s="80"/>
      <c r="D3" s="80"/>
      <c r="E3" s="80"/>
      <c r="F3" s="80"/>
      <c r="G3" s="80"/>
      <c r="H3" s="80"/>
    </row>
    <row r="4" spans="1:8" ht="12.75">
      <c r="A4" s="82"/>
      <c r="B4" s="82"/>
      <c r="C4" s="82"/>
      <c r="D4" s="82"/>
      <c r="E4" s="82"/>
      <c r="F4" s="82"/>
      <c r="G4" s="81"/>
      <c r="H4" s="81"/>
    </row>
    <row r="5" spans="1:8" ht="28.5" customHeight="1">
      <c r="A5" s="170" t="s">
        <v>211</v>
      </c>
      <c r="B5" s="170" t="s">
        <v>212</v>
      </c>
      <c r="C5" s="170" t="s">
        <v>213</v>
      </c>
      <c r="D5" s="171" t="s">
        <v>214</v>
      </c>
      <c r="E5" s="170" t="s">
        <v>215</v>
      </c>
      <c r="F5" s="171" t="s">
        <v>76</v>
      </c>
      <c r="G5" s="171" t="s">
        <v>218</v>
      </c>
      <c r="H5" s="81"/>
    </row>
    <row r="6" spans="1:8" ht="39" customHeight="1">
      <c r="A6" s="262" t="s">
        <v>77</v>
      </c>
      <c r="B6" s="514" t="s">
        <v>81</v>
      </c>
      <c r="C6" s="172"/>
      <c r="D6" s="172"/>
      <c r="E6" s="172"/>
      <c r="F6" s="263">
        <f>D6-C6</f>
        <v>0</v>
      </c>
      <c r="G6" s="263">
        <f>D6-E6</f>
        <v>0</v>
      </c>
      <c r="H6" s="81"/>
    </row>
    <row r="7" spans="1:8" ht="39" customHeight="1">
      <c r="A7" s="262" t="s">
        <v>78</v>
      </c>
      <c r="B7" s="515"/>
      <c r="C7" s="172"/>
      <c r="D7" s="172"/>
      <c r="E7" s="172"/>
      <c r="F7" s="263">
        <f>D7-C7</f>
        <v>0</v>
      </c>
      <c r="G7" s="263">
        <f>D7-E7</f>
        <v>0</v>
      </c>
      <c r="H7" s="81"/>
    </row>
    <row r="8" spans="1:8" ht="44.25" customHeight="1">
      <c r="A8" s="262" t="s">
        <v>79</v>
      </c>
      <c r="B8" s="515"/>
      <c r="C8" s="172"/>
      <c r="D8" s="172"/>
      <c r="E8" s="172"/>
      <c r="F8" s="263">
        <f>D8-C8</f>
        <v>0</v>
      </c>
      <c r="G8" s="263">
        <f>D8-E8</f>
        <v>0</v>
      </c>
      <c r="H8" s="81"/>
    </row>
    <row r="9" spans="1:8" ht="39" customHeight="1">
      <c r="A9" s="262" t="s">
        <v>80</v>
      </c>
      <c r="B9" s="516"/>
      <c r="C9" s="172"/>
      <c r="D9" s="172"/>
      <c r="E9" s="172"/>
      <c r="F9" s="263">
        <f>D9-C9</f>
        <v>0</v>
      </c>
      <c r="G9" s="263">
        <f>D9-E9</f>
        <v>0</v>
      </c>
      <c r="H9" s="81"/>
    </row>
    <row r="10" spans="1:8" ht="13.5" customHeight="1">
      <c r="A10" s="81"/>
      <c r="B10" s="81"/>
      <c r="C10" s="81"/>
      <c r="D10" s="81"/>
      <c r="E10" s="81"/>
      <c r="F10" s="81"/>
      <c r="G10" s="81"/>
      <c r="H10" s="81"/>
    </row>
    <row r="11" spans="1:8" ht="18.75" customHeight="1">
      <c r="A11" s="517" t="s">
        <v>85</v>
      </c>
      <c r="B11" s="518"/>
      <c r="C11" s="518"/>
      <c r="D11" s="518"/>
      <c r="E11" s="518"/>
      <c r="F11" s="518"/>
      <c r="G11" s="81"/>
      <c r="H11" s="81"/>
    </row>
    <row r="12" spans="1:8" ht="18" customHeight="1">
      <c r="A12" s="517" t="s">
        <v>217</v>
      </c>
      <c r="B12" s="519"/>
      <c r="C12" s="519"/>
      <c r="D12" s="519"/>
      <c r="E12" s="519"/>
      <c r="F12" s="519"/>
      <c r="G12" s="81"/>
      <c r="H12" s="81"/>
    </row>
    <row r="13" spans="1:8" ht="12.75">
      <c r="A13" s="80"/>
      <c r="B13" s="80"/>
      <c r="C13" s="80"/>
      <c r="D13" s="80"/>
      <c r="E13" s="80"/>
      <c r="F13" s="80"/>
      <c r="G13" s="83"/>
      <c r="H13" s="83"/>
    </row>
    <row r="14" spans="1:8" ht="14.25">
      <c r="A14" s="84"/>
      <c r="B14" s="80"/>
      <c r="C14" s="80"/>
      <c r="D14" s="80"/>
      <c r="E14" s="80"/>
      <c r="F14" s="80"/>
      <c r="G14" s="83"/>
      <c r="H14" s="83"/>
    </row>
    <row r="15" spans="1:8" ht="18.75" customHeight="1">
      <c r="A15" s="79" t="s">
        <v>8</v>
      </c>
      <c r="B15" s="80"/>
      <c r="C15" s="80"/>
      <c r="D15" s="80"/>
      <c r="E15" s="80"/>
      <c r="F15" s="80"/>
      <c r="G15" s="83"/>
      <c r="H15" s="83"/>
    </row>
    <row r="16" spans="1:5" ht="21" customHeight="1">
      <c r="A16" s="510" t="s">
        <v>82</v>
      </c>
      <c r="B16" s="506" t="s">
        <v>8</v>
      </c>
      <c r="C16" s="264" t="s">
        <v>204</v>
      </c>
      <c r="D16" s="506" t="s">
        <v>205</v>
      </c>
      <c r="E16" s="506" t="s">
        <v>206</v>
      </c>
    </row>
    <row r="17" spans="1:5" ht="21" customHeight="1">
      <c r="A17" s="511"/>
      <c r="B17" s="512"/>
      <c r="C17" s="265" t="s">
        <v>354</v>
      </c>
      <c r="D17" s="507"/>
      <c r="E17" s="507"/>
    </row>
    <row r="18" spans="1:5" ht="27" customHeight="1">
      <c r="A18" s="266" t="s">
        <v>137</v>
      </c>
      <c r="B18" s="354" t="s">
        <v>355</v>
      </c>
      <c r="C18" s="267">
        <f>ABS(F7)+ABS(F9)</f>
        <v>0</v>
      </c>
      <c r="D18" s="268"/>
      <c r="E18" s="266"/>
    </row>
    <row r="19" spans="1:6" ht="21" customHeight="1">
      <c r="A19" s="82"/>
      <c r="B19" s="166"/>
      <c r="C19" s="82"/>
      <c r="D19" s="82"/>
      <c r="E19" s="81"/>
      <c r="F19" s="81"/>
    </row>
    <row r="20" spans="1:5" ht="21" customHeight="1">
      <c r="A20" s="508" t="s">
        <v>216</v>
      </c>
      <c r="B20" s="506" t="s">
        <v>8</v>
      </c>
      <c r="C20" s="264" t="s">
        <v>204</v>
      </c>
      <c r="D20" s="506" t="s">
        <v>207</v>
      </c>
      <c r="E20" s="506" t="s">
        <v>208</v>
      </c>
    </row>
    <row r="21" spans="1:5" ht="21" customHeight="1">
      <c r="A21" s="509"/>
      <c r="B21" s="507"/>
      <c r="C21" s="265" t="s">
        <v>354</v>
      </c>
      <c r="D21" s="507"/>
      <c r="E21" s="507"/>
    </row>
    <row r="22" spans="1:5" ht="25.5" customHeight="1">
      <c r="A22" s="266" t="s">
        <v>134</v>
      </c>
      <c r="B22" s="354" t="s">
        <v>355</v>
      </c>
      <c r="C22" s="267">
        <f>ABS(F6)+ABS(F8)</f>
        <v>0</v>
      </c>
      <c r="D22" s="268"/>
      <c r="E22" s="266"/>
    </row>
    <row r="23" spans="1:6" ht="21" customHeight="1">
      <c r="A23" s="82"/>
      <c r="B23" s="167"/>
      <c r="C23" s="165"/>
      <c r="D23" s="165"/>
      <c r="E23" s="82"/>
      <c r="F23" s="82"/>
    </row>
    <row r="24" spans="1:6" ht="21" customHeight="1">
      <c r="A24" s="81"/>
      <c r="B24" s="168"/>
      <c r="C24" s="81"/>
      <c r="D24" s="81"/>
      <c r="E24" s="81"/>
      <c r="F24" s="81"/>
    </row>
    <row r="25" spans="1:5" ht="21" customHeight="1">
      <c r="A25" s="508" t="s">
        <v>82</v>
      </c>
      <c r="B25" s="506" t="s">
        <v>8</v>
      </c>
      <c r="C25" s="264" t="s">
        <v>204</v>
      </c>
      <c r="D25" s="506" t="s">
        <v>207</v>
      </c>
      <c r="E25" s="506" t="s">
        <v>208</v>
      </c>
    </row>
    <row r="26" spans="1:5" ht="21" customHeight="1">
      <c r="A26" s="509"/>
      <c r="B26" s="507"/>
      <c r="C26" s="265" t="s">
        <v>354</v>
      </c>
      <c r="D26" s="507"/>
      <c r="E26" s="507"/>
    </row>
    <row r="27" spans="1:5" ht="25.5" customHeight="1">
      <c r="A27" s="266" t="s">
        <v>135</v>
      </c>
      <c r="B27" s="354" t="s">
        <v>355</v>
      </c>
      <c r="C27" s="267">
        <f>ABS(G7)+ABS(G9)</f>
        <v>0</v>
      </c>
      <c r="D27" s="268"/>
      <c r="E27" s="266"/>
    </row>
    <row r="28" spans="1:6" ht="21" customHeight="1">
      <c r="A28" s="83"/>
      <c r="B28" s="169"/>
      <c r="C28" s="83"/>
      <c r="D28" s="83"/>
      <c r="E28" s="83"/>
      <c r="F28" s="83"/>
    </row>
    <row r="29" spans="1:5" ht="21" customHeight="1">
      <c r="A29" s="508" t="s">
        <v>83</v>
      </c>
      <c r="B29" s="506" t="s">
        <v>8</v>
      </c>
      <c r="C29" s="264" t="s">
        <v>204</v>
      </c>
      <c r="D29" s="506" t="s">
        <v>209</v>
      </c>
      <c r="E29" s="506" t="s">
        <v>210</v>
      </c>
    </row>
    <row r="30" spans="1:5" ht="21" customHeight="1">
      <c r="A30" s="509"/>
      <c r="B30" s="507"/>
      <c r="C30" s="265" t="s">
        <v>354</v>
      </c>
      <c r="D30" s="507"/>
      <c r="E30" s="507"/>
    </row>
    <row r="31" spans="1:5" ht="25.5" customHeight="1">
      <c r="A31" s="266" t="s">
        <v>136</v>
      </c>
      <c r="B31" s="354" t="s">
        <v>355</v>
      </c>
      <c r="C31" s="267">
        <f>ABS(G6)+ABS(G8)</f>
        <v>0</v>
      </c>
      <c r="D31" s="268"/>
      <c r="E31" s="266"/>
    </row>
    <row r="32" spans="1:8" ht="21" customHeight="1">
      <c r="A32" s="83"/>
      <c r="B32" s="169"/>
      <c r="C32" s="83"/>
      <c r="D32" s="83"/>
      <c r="E32" s="83"/>
      <c r="F32" s="83"/>
      <c r="G32" s="83"/>
      <c r="H32" s="83"/>
    </row>
    <row r="33" spans="1:8" ht="21" customHeight="1">
      <c r="A33" s="524"/>
      <c r="B33" s="500"/>
      <c r="C33" s="501" t="s">
        <v>219</v>
      </c>
      <c r="D33" s="504"/>
      <c r="E33" s="521" t="s">
        <v>8</v>
      </c>
      <c r="F33" s="521" t="s">
        <v>9</v>
      </c>
      <c r="G33" s="521" t="s">
        <v>0</v>
      </c>
      <c r="H33" s="83"/>
    </row>
    <row r="34" spans="1:8" ht="21" customHeight="1">
      <c r="A34" s="501" t="s">
        <v>220</v>
      </c>
      <c r="B34" s="504"/>
      <c r="C34" s="477"/>
      <c r="D34" s="527"/>
      <c r="E34" s="525"/>
      <c r="F34" s="522"/>
      <c r="G34" s="522"/>
      <c r="H34" s="83"/>
    </row>
    <row r="35" spans="1:8" ht="21" customHeight="1">
      <c r="A35" s="501" t="s">
        <v>221</v>
      </c>
      <c r="B35" s="504"/>
      <c r="C35" s="477"/>
      <c r="D35" s="527"/>
      <c r="E35" s="526"/>
      <c r="F35" s="523"/>
      <c r="G35" s="523"/>
      <c r="H35" s="83"/>
    </row>
    <row r="36" spans="1:8" ht="21" customHeight="1">
      <c r="A36" s="378" t="s">
        <v>222</v>
      </c>
      <c r="B36" s="504"/>
      <c r="C36" s="520" t="s">
        <v>356</v>
      </c>
      <c r="D36" s="520"/>
      <c r="E36" s="6" t="s">
        <v>223</v>
      </c>
      <c r="F36" s="85"/>
      <c r="G36" s="40"/>
      <c r="H36" s="83"/>
    </row>
    <row r="39" spans="1:7" ht="16.5">
      <c r="A39" s="24" t="s">
        <v>193</v>
      </c>
      <c r="B39" s="25"/>
      <c r="C39" s="25"/>
      <c r="D39" s="25"/>
      <c r="E39" s="25"/>
      <c r="F39" s="158"/>
      <c r="G39" s="158"/>
    </row>
    <row r="40" spans="1:7" ht="16.5">
      <c r="A40" s="477" t="s">
        <v>201</v>
      </c>
      <c r="B40" s="477"/>
      <c r="C40" s="162" t="s">
        <v>171</v>
      </c>
      <c r="D40" s="146"/>
      <c r="E40" s="502" t="s">
        <v>176</v>
      </c>
      <c r="F40" s="389" t="s">
        <v>194</v>
      </c>
      <c r="G40" s="390"/>
    </row>
    <row r="41" spans="1:7" ht="16.5">
      <c r="A41" s="501" t="s">
        <v>195</v>
      </c>
      <c r="B41" s="500"/>
      <c r="C41" s="147" t="s">
        <v>196</v>
      </c>
      <c r="D41" s="6" t="s">
        <v>197</v>
      </c>
      <c r="E41" s="503"/>
      <c r="F41" s="5" t="s">
        <v>198</v>
      </c>
      <c r="G41" s="163" t="s">
        <v>199</v>
      </c>
    </row>
    <row r="42" spans="1:7" ht="16.5">
      <c r="A42" s="378"/>
      <c r="B42" s="379"/>
      <c r="C42" s="147"/>
      <c r="D42" s="159">
        <f>IF(C42="","",ABS(D40-C42))</f>
      </c>
      <c r="E42" s="6" t="s">
        <v>200</v>
      </c>
      <c r="F42" s="45"/>
      <c r="G42" s="48"/>
    </row>
    <row r="43" spans="1:7" ht="16.5">
      <c r="A43" s="498"/>
      <c r="B43" s="500"/>
      <c r="C43" s="147"/>
      <c r="D43" s="159">
        <f>IF(C43="","",ABS(D40-C43))</f>
      </c>
      <c r="E43" s="6" t="s">
        <v>200</v>
      </c>
      <c r="F43" s="45"/>
      <c r="G43" s="48"/>
    </row>
    <row r="44" spans="1:7" ht="16.5">
      <c r="A44" s="498"/>
      <c r="B44" s="499"/>
      <c r="C44" s="147"/>
      <c r="D44" s="159">
        <f>IF(C44="","",ABS(D40-C44))</f>
      </c>
      <c r="E44" s="6" t="s">
        <v>200</v>
      </c>
      <c r="F44" s="45"/>
      <c r="G44" s="48"/>
    </row>
    <row r="45" spans="1:7" ht="16.5">
      <c r="A45" s="498"/>
      <c r="B45" s="500"/>
      <c r="C45" s="147"/>
      <c r="D45" s="159">
        <f>IF(C45="","",ABS(D40-C45))</f>
      </c>
      <c r="E45" s="6" t="s">
        <v>200</v>
      </c>
      <c r="F45" s="45"/>
      <c r="G45" s="48"/>
    </row>
    <row r="46" spans="1:7" ht="16.5">
      <c r="A46" s="498"/>
      <c r="B46" s="500"/>
      <c r="C46" s="147"/>
      <c r="D46" s="159">
        <f>IF(C46="","",ABS(D40-C46))</f>
      </c>
      <c r="E46" s="6" t="s">
        <v>200</v>
      </c>
      <c r="F46" s="147"/>
      <c r="G46" s="48"/>
    </row>
    <row r="47" spans="1:7" ht="16.5">
      <c r="A47" s="498"/>
      <c r="B47" s="500"/>
      <c r="C47" s="147"/>
      <c r="D47" s="159">
        <f>IF(C47="","",ABS(D40-C47))</f>
      </c>
      <c r="E47" s="6" t="s">
        <v>200</v>
      </c>
      <c r="F47" s="147"/>
      <c r="G47" s="48"/>
    </row>
    <row r="48" spans="1:7" ht="16.5">
      <c r="A48" s="498"/>
      <c r="B48" s="500"/>
      <c r="C48" s="147"/>
      <c r="D48" s="159">
        <f>IF(C48="","",ABS(D40-C48))</f>
      </c>
      <c r="E48" s="6" t="s">
        <v>200</v>
      </c>
      <c r="F48" s="147"/>
      <c r="G48" s="48"/>
    </row>
    <row r="49" spans="1:7" ht="16.5">
      <c r="A49" s="498"/>
      <c r="B49" s="500"/>
      <c r="C49" s="147"/>
      <c r="D49" s="159">
        <f>IF(C49="","",ABS(D40-C49))</f>
      </c>
      <c r="E49" s="6" t="s">
        <v>200</v>
      </c>
      <c r="F49" s="147"/>
      <c r="G49" s="48"/>
    </row>
    <row r="50" spans="1:7" ht="16.5">
      <c r="A50" s="498"/>
      <c r="B50" s="499"/>
      <c r="C50" s="147"/>
      <c r="D50" s="159">
        <f>IF(C50="","",ABS(D40-C50))</f>
      </c>
      <c r="E50" s="6" t="s">
        <v>200</v>
      </c>
      <c r="F50" s="147"/>
      <c r="G50" s="48"/>
    </row>
    <row r="51" spans="1:7" ht="16.5">
      <c r="A51" s="498"/>
      <c r="B51" s="499"/>
      <c r="C51" s="147"/>
      <c r="D51" s="159">
        <f>IF(C51="","",ABS(D40-C51))</f>
      </c>
      <c r="E51" s="6" t="s">
        <v>200</v>
      </c>
      <c r="F51" s="147"/>
      <c r="G51" s="48"/>
    </row>
    <row r="52" spans="1:7" ht="16.5">
      <c r="A52" s="498"/>
      <c r="B52" s="499"/>
      <c r="C52" s="147"/>
      <c r="D52" s="159">
        <f>IF(C52="","",ABS(D40-C52))</f>
      </c>
      <c r="E52" s="6" t="s">
        <v>200</v>
      </c>
      <c r="F52" s="147"/>
      <c r="G52" s="48"/>
    </row>
    <row r="53" spans="1:7" ht="16.5">
      <c r="A53" s="498"/>
      <c r="B53" s="499"/>
      <c r="C53" s="147"/>
      <c r="D53" s="159">
        <f>IF(C53="","",ABS(D40-C53))</f>
      </c>
      <c r="E53" s="6" t="s">
        <v>200</v>
      </c>
      <c r="F53" s="147"/>
      <c r="G53" s="48"/>
    </row>
    <row r="54" spans="1:7" ht="16.5">
      <c r="A54" s="3"/>
      <c r="B54" s="3"/>
      <c r="C54" s="3"/>
      <c r="D54" s="3"/>
      <c r="E54" s="3"/>
      <c r="F54" s="3"/>
      <c r="G54" s="3"/>
    </row>
    <row r="55" ht="11.25" customHeight="1"/>
    <row r="56" ht="11.25" customHeight="1"/>
    <row r="57" spans="1:7" ht="12" customHeight="1">
      <c r="A57" s="3" t="s">
        <v>203</v>
      </c>
      <c r="B57" s="3"/>
      <c r="C57" s="3"/>
      <c r="D57" s="3"/>
      <c r="E57" s="3"/>
      <c r="F57" s="3"/>
      <c r="G57" s="3"/>
    </row>
    <row r="58" spans="1:7" ht="16.5">
      <c r="A58" s="164"/>
      <c r="B58" s="164"/>
      <c r="C58" s="164"/>
      <c r="D58" s="164"/>
      <c r="E58" s="164"/>
      <c r="F58" s="164"/>
      <c r="G58" s="164"/>
    </row>
    <row r="59" spans="1:7" ht="16.5">
      <c r="A59" s="63"/>
      <c r="B59" s="63"/>
      <c r="C59" s="63"/>
      <c r="D59" s="63"/>
      <c r="E59" s="63"/>
      <c r="F59" s="63"/>
      <c r="G59" s="63"/>
    </row>
  </sheetData>
  <sheetProtection/>
  <protectedRanges>
    <protectedRange sqref="D31:E31 C6:E9 D18:E18 D22:E22 D27:E27 E23:F23" name="Bereich1"/>
  </protectedRanges>
  <mergeCells count="47">
    <mergeCell ref="A49:B49"/>
    <mergeCell ref="A48:B48"/>
    <mergeCell ref="F40:G40"/>
    <mergeCell ref="G33:G35"/>
    <mergeCell ref="E40:E41"/>
    <mergeCell ref="D29:D30"/>
    <mergeCell ref="A34:B34"/>
    <mergeCell ref="C34:D34"/>
    <mergeCell ref="C35:D35"/>
    <mergeCell ref="A44:B44"/>
    <mergeCell ref="A53:B53"/>
    <mergeCell ref="A47:B47"/>
    <mergeCell ref="A50:B50"/>
    <mergeCell ref="A51:B51"/>
    <mergeCell ref="A52:B52"/>
    <mergeCell ref="A41:B41"/>
    <mergeCell ref="A46:B46"/>
    <mergeCell ref="A45:B45"/>
    <mergeCell ref="A43:B43"/>
    <mergeCell ref="A42:B42"/>
    <mergeCell ref="E29:E30"/>
    <mergeCell ref="F33:F35"/>
    <mergeCell ref="C33:D33"/>
    <mergeCell ref="A33:B33"/>
    <mergeCell ref="E33:E35"/>
    <mergeCell ref="D25:D26"/>
    <mergeCell ref="A29:A30"/>
    <mergeCell ref="B29:B30"/>
    <mergeCell ref="A35:B35"/>
    <mergeCell ref="A25:A26"/>
    <mergeCell ref="A40:B40"/>
    <mergeCell ref="A1:H1"/>
    <mergeCell ref="D16:D17"/>
    <mergeCell ref="B6:B9"/>
    <mergeCell ref="A11:F11"/>
    <mergeCell ref="A12:F12"/>
    <mergeCell ref="A36:B36"/>
    <mergeCell ref="C36:D36"/>
    <mergeCell ref="E25:E26"/>
    <mergeCell ref="B25:B26"/>
    <mergeCell ref="E16:E17"/>
    <mergeCell ref="A20:A21"/>
    <mergeCell ref="B20:B21"/>
    <mergeCell ref="D20:D21"/>
    <mergeCell ref="E20:E21"/>
    <mergeCell ref="A16:A17"/>
    <mergeCell ref="B16:B17"/>
  </mergeCells>
  <conditionalFormatting sqref="C18 C27 D23 C22:C23 C31">
    <cfRule type="cellIs" priority="1" dxfId="0" operator="greaterThan" stopIfTrue="1">
      <formula>13</formula>
    </cfRule>
  </conditionalFormatting>
  <printOptions/>
  <pageMargins left="0.75" right="0.75" top="1" bottom="1" header="0.5" footer="0.5"/>
  <pageSetup horizontalDpi="300" verticalDpi="300" orientation="portrait" paperSize="9" r:id="rId1"/>
  <headerFooter alignWithMargins="0">
    <oddHeader>&amp;L&amp;"標楷體,Regular"醫院：                       檢查人員簽名：                  覆核人員簽名:</oddHeader>
  </headerFooter>
</worksheet>
</file>

<file path=xl/worksheets/sheet15.xml><?xml version="1.0" encoding="utf-8"?>
<worksheet xmlns="http://schemas.openxmlformats.org/spreadsheetml/2006/main" xmlns:r="http://schemas.openxmlformats.org/officeDocument/2006/relationships">
  <dimension ref="A1:J25"/>
  <sheetViews>
    <sheetView showGridLines="0" defaultGridColor="0" view="pageLayout" colorId="8" workbookViewId="0" topLeftCell="A1">
      <selection activeCell="H27" sqref="F27:H27"/>
    </sheetView>
  </sheetViews>
  <sheetFormatPr defaultColWidth="9.00390625" defaultRowHeight="14.25"/>
  <cols>
    <col min="1" max="1" width="6.00390625" style="27" customWidth="1"/>
    <col min="2" max="2" width="7.625" style="27" customWidth="1"/>
    <col min="3" max="3" width="12.00390625" style="27" customWidth="1"/>
    <col min="4" max="4" width="4.75390625" style="27" customWidth="1"/>
    <col min="5" max="5" width="5.875" style="27" customWidth="1"/>
    <col min="6" max="6" width="7.125" style="27" customWidth="1"/>
    <col min="7" max="7" width="9.00390625" style="27" hidden="1" customWidth="1"/>
    <col min="8" max="8" width="7.875" style="27" customWidth="1"/>
    <col min="9" max="9" width="9.875" style="27" customWidth="1"/>
    <col min="10" max="10" width="11.50390625" style="27" customWidth="1"/>
    <col min="11" max="11" width="0" style="27" hidden="1" customWidth="1"/>
    <col min="12" max="16384" width="9.00390625" style="27" customWidth="1"/>
  </cols>
  <sheetData>
    <row r="1" spans="1:10" ht="16.5" customHeight="1">
      <c r="A1" s="496" t="s">
        <v>539</v>
      </c>
      <c r="B1" s="496"/>
      <c r="C1" s="496"/>
      <c r="D1" s="496"/>
      <c r="E1" s="496"/>
      <c r="F1" s="496"/>
      <c r="G1" s="496"/>
      <c r="H1" s="496"/>
      <c r="I1" s="496"/>
      <c r="J1" s="496"/>
    </row>
    <row r="2" spans="1:10" ht="15.75" customHeight="1">
      <c r="A2" s="528"/>
      <c r="B2" s="528"/>
      <c r="C2" s="528"/>
      <c r="D2" s="528"/>
      <c r="E2" s="528"/>
      <c r="F2" s="528"/>
      <c r="G2" s="528"/>
      <c r="H2" s="528"/>
      <c r="I2" s="528"/>
      <c r="J2" s="528"/>
    </row>
    <row r="3" spans="1:6" ht="16.5">
      <c r="A3" s="529" t="s">
        <v>111</v>
      </c>
      <c r="B3" s="530"/>
      <c r="C3" s="531"/>
      <c r="D3" s="541" t="s">
        <v>81</v>
      </c>
      <c r="E3" s="542"/>
      <c r="F3" s="543"/>
    </row>
    <row r="4" spans="1:6" ht="15">
      <c r="A4" s="544" t="s">
        <v>100</v>
      </c>
      <c r="B4" s="545"/>
      <c r="C4" s="546"/>
      <c r="D4" s="376" t="s">
        <v>101</v>
      </c>
      <c r="E4" s="377"/>
      <c r="F4" s="71">
        <v>28</v>
      </c>
    </row>
    <row r="5" spans="1:6" ht="15.75">
      <c r="A5" s="547"/>
      <c r="B5" s="548"/>
      <c r="C5" s="549"/>
      <c r="D5" s="541" t="s">
        <v>102</v>
      </c>
      <c r="E5" s="543"/>
      <c r="F5" s="94" t="s">
        <v>95</v>
      </c>
    </row>
    <row r="6" spans="1:6" ht="15">
      <c r="A6" s="536" t="s">
        <v>103</v>
      </c>
      <c r="B6" s="536"/>
      <c r="C6" s="536"/>
      <c r="D6" s="376">
        <v>0</v>
      </c>
      <c r="E6" s="377"/>
      <c r="F6" s="107"/>
    </row>
    <row r="7" spans="1:6" ht="15">
      <c r="A7" s="536" t="s">
        <v>104</v>
      </c>
      <c r="B7" s="536"/>
      <c r="C7" s="536"/>
      <c r="D7" s="376">
        <v>0.5</v>
      </c>
      <c r="E7" s="377"/>
      <c r="F7" s="107"/>
    </row>
    <row r="8" spans="1:6" ht="15">
      <c r="A8" s="536" t="s">
        <v>105</v>
      </c>
      <c r="B8" s="536"/>
      <c r="C8" s="536"/>
      <c r="D8" s="376">
        <v>0.6</v>
      </c>
      <c r="E8" s="377"/>
      <c r="F8" s="107"/>
    </row>
    <row r="9" spans="1:6" ht="15">
      <c r="A9" s="536" t="s">
        <v>106</v>
      </c>
      <c r="B9" s="536"/>
      <c r="C9" s="373"/>
      <c r="D9" s="381">
        <v>0</v>
      </c>
      <c r="E9" s="381"/>
      <c r="F9" s="108"/>
    </row>
    <row r="10" spans="1:6" ht="15">
      <c r="A10" s="536" t="s">
        <v>107</v>
      </c>
      <c r="B10" s="536"/>
      <c r="C10" s="536"/>
      <c r="D10" s="537"/>
      <c r="E10" s="75"/>
      <c r="F10" s="109">
        <f>IF(ISNUMBER(F9),AVERAGE(F6,F9),"")</f>
      </c>
    </row>
    <row r="11" spans="1:6" ht="15">
      <c r="A11" s="536" t="s">
        <v>108</v>
      </c>
      <c r="B11" s="536"/>
      <c r="C11" s="536"/>
      <c r="D11" s="537"/>
      <c r="E11" s="75"/>
      <c r="F11" s="109">
        <f>IF(ISNUMBER(F10),F10/2,"")</f>
      </c>
    </row>
    <row r="12" spans="1:6" ht="16.5">
      <c r="A12" s="540" t="s">
        <v>112</v>
      </c>
      <c r="B12" s="536"/>
      <c r="C12" s="536"/>
      <c r="D12" s="537"/>
      <c r="E12" s="75"/>
      <c r="F12" s="106">
        <f>IF(ISNUMBER(F10),((D8*LN(2*F7/F10))-(D7*LN(2*F8/F10)))/LN(F7/F8),"")</f>
      </c>
    </row>
    <row r="13" spans="1:6" ht="16.5">
      <c r="A13" s="551" t="s">
        <v>268</v>
      </c>
      <c r="B13" s="536"/>
      <c r="C13" s="536"/>
      <c r="D13" s="537"/>
      <c r="E13" s="75"/>
      <c r="F13" s="129">
        <f>F4/100</f>
        <v>0.28</v>
      </c>
    </row>
    <row r="14" spans="1:6" ht="16.5">
      <c r="A14" s="552" t="s">
        <v>269</v>
      </c>
      <c r="B14" s="553"/>
      <c r="C14" s="554"/>
      <c r="D14" s="537"/>
      <c r="E14" s="75"/>
      <c r="F14" s="197"/>
    </row>
    <row r="15" spans="1:6" ht="16.5">
      <c r="A15" s="540" t="s">
        <v>113</v>
      </c>
      <c r="B15" s="536"/>
      <c r="C15" s="536"/>
      <c r="D15" s="537"/>
      <c r="E15" s="75"/>
      <c r="F15" s="110">
        <f>IF(ISNUMBER(F9),(F6-F9)/F6,"")</f>
      </c>
    </row>
    <row r="16" spans="1:6" ht="16.5">
      <c r="A16" s="538" t="s">
        <v>133</v>
      </c>
      <c r="B16" s="539"/>
      <c r="C16" s="539"/>
      <c r="D16" s="537"/>
      <c r="E16" s="75"/>
      <c r="F16" s="197"/>
    </row>
    <row r="17" spans="1:6" ht="15">
      <c r="A17" s="66"/>
      <c r="B17" s="66"/>
      <c r="C17" s="66"/>
      <c r="D17" s="66"/>
      <c r="E17" s="66"/>
      <c r="F17" s="66"/>
    </row>
    <row r="18" spans="1:10" ht="16.5">
      <c r="A18" s="68"/>
      <c r="B18" s="111" t="s">
        <v>114</v>
      </c>
      <c r="C18" s="112"/>
      <c r="D18" s="112"/>
      <c r="E18" s="112"/>
      <c r="F18" s="113"/>
      <c r="G18" s="114"/>
      <c r="H18" s="114"/>
      <c r="I18" s="115"/>
      <c r="J18" s="112"/>
    </row>
    <row r="19" spans="1:10" ht="16.5" customHeight="1">
      <c r="A19" s="116" t="s">
        <v>67</v>
      </c>
      <c r="B19" s="116" t="s">
        <v>89</v>
      </c>
      <c r="C19" s="534" t="s">
        <v>275</v>
      </c>
      <c r="D19" s="535"/>
      <c r="E19" s="117" t="s">
        <v>109</v>
      </c>
      <c r="F19" s="198" t="s">
        <v>110</v>
      </c>
      <c r="G19" s="199"/>
      <c r="H19" s="118" t="s">
        <v>274</v>
      </c>
      <c r="I19" s="119" t="s">
        <v>8</v>
      </c>
      <c r="J19" s="98" t="s">
        <v>88</v>
      </c>
    </row>
    <row r="20" spans="1:10" ht="15.75" customHeight="1">
      <c r="A20" s="120">
        <v>28</v>
      </c>
      <c r="B20" s="120">
        <v>600</v>
      </c>
      <c r="C20" s="532">
        <v>45</v>
      </c>
      <c r="D20" s="533"/>
      <c r="E20" s="202"/>
      <c r="F20" s="200"/>
      <c r="G20" s="201"/>
      <c r="H20" s="121">
        <f>IF(ISNUMBER(E20),E20/F20,"")</f>
      </c>
      <c r="I20" s="122" t="s">
        <v>555</v>
      </c>
      <c r="J20" s="123">
        <f>IF(ISNUMBER(H20),IF(AND(H20&gt;=2.7),"Pass","Fail"),"")</f>
      </c>
    </row>
    <row r="21" spans="1:10" ht="15">
      <c r="A21" s="68"/>
      <c r="B21" s="68"/>
      <c r="C21" s="68"/>
      <c r="D21" s="68"/>
      <c r="E21" s="68"/>
      <c r="F21" s="68"/>
      <c r="G21" s="68"/>
      <c r="H21" s="68"/>
      <c r="I21" s="68"/>
      <c r="J21" s="68"/>
    </row>
    <row r="22" spans="1:10" ht="37.5" customHeight="1">
      <c r="A22" s="550" t="s">
        <v>15</v>
      </c>
      <c r="B22" s="550"/>
      <c r="C22" s="550"/>
      <c r="D22" s="550"/>
      <c r="E22" s="550"/>
      <c r="F22" s="550"/>
      <c r="G22" s="550"/>
      <c r="H22" s="550"/>
      <c r="I22" s="550"/>
      <c r="J22" s="550"/>
    </row>
    <row r="23" spans="1:8" ht="16.5">
      <c r="A23" s="3" t="s">
        <v>12</v>
      </c>
      <c r="B23" s="11"/>
      <c r="C23" s="11"/>
      <c r="D23" s="11"/>
      <c r="E23" s="11"/>
      <c r="F23" s="11"/>
      <c r="G23" s="11"/>
      <c r="H23" s="11"/>
    </row>
    <row r="24" spans="1:10" ht="16.5">
      <c r="A24" s="3"/>
      <c r="B24" s="30"/>
      <c r="C24" s="30"/>
      <c r="D24" s="30"/>
      <c r="E24" s="30"/>
      <c r="F24" s="30"/>
      <c r="G24" s="30"/>
      <c r="H24" s="30"/>
      <c r="I24" s="126"/>
      <c r="J24" s="126"/>
    </row>
    <row r="25" spans="1:10" ht="16.5">
      <c r="A25" s="3"/>
      <c r="B25" s="30"/>
      <c r="C25" s="30"/>
      <c r="D25" s="30"/>
      <c r="E25" s="30"/>
      <c r="F25" s="30"/>
      <c r="G25" s="30"/>
      <c r="H25" s="30"/>
      <c r="I25" s="126"/>
      <c r="J25" s="126"/>
    </row>
  </sheetData>
  <sheetProtection/>
  <mergeCells count="25">
    <mergeCell ref="A8:C8"/>
    <mergeCell ref="A11:C11"/>
    <mergeCell ref="A12:C12"/>
    <mergeCell ref="A22:J22"/>
    <mergeCell ref="A13:C13"/>
    <mergeCell ref="D9:E9"/>
    <mergeCell ref="A14:C14"/>
    <mergeCell ref="D3:F3"/>
    <mergeCell ref="A4:C5"/>
    <mergeCell ref="D4:E4"/>
    <mergeCell ref="D5:E5"/>
    <mergeCell ref="A6:C6"/>
    <mergeCell ref="D7:E7"/>
    <mergeCell ref="D6:E6"/>
    <mergeCell ref="A7:C7"/>
    <mergeCell ref="A1:J2"/>
    <mergeCell ref="A3:C3"/>
    <mergeCell ref="C20:D20"/>
    <mergeCell ref="C19:D19"/>
    <mergeCell ref="A10:C10"/>
    <mergeCell ref="D10:D16"/>
    <mergeCell ref="A16:C16"/>
    <mergeCell ref="D8:E8"/>
    <mergeCell ref="A15:C15"/>
    <mergeCell ref="A9:C9"/>
  </mergeCells>
  <printOptions/>
  <pageMargins left="0.75" right="0.75" top="1" bottom="1" header="0.5" footer="0.5"/>
  <pageSetup horizontalDpi="300" verticalDpi="300" orientation="portrait" paperSize="9" r:id="rId1"/>
  <headerFooter alignWithMargins="0">
    <oddHeader>&amp;L&amp;"標楷體,Regular"醫院：                       檢查人員簽名：                  覆核人員簽名:</oddHeader>
  </headerFooter>
</worksheet>
</file>

<file path=xl/worksheets/sheet16.xml><?xml version="1.0" encoding="utf-8"?>
<worksheet xmlns="http://schemas.openxmlformats.org/spreadsheetml/2006/main" xmlns:r="http://schemas.openxmlformats.org/officeDocument/2006/relationships">
  <dimension ref="A1:I21"/>
  <sheetViews>
    <sheetView showGridLines="0" view="pageLayout" workbookViewId="0" topLeftCell="A1">
      <selection activeCell="B3" sqref="B3"/>
    </sheetView>
  </sheetViews>
  <sheetFormatPr defaultColWidth="9.00390625" defaultRowHeight="14.25"/>
  <cols>
    <col min="1" max="1" width="4.375" style="27" customWidth="1"/>
    <col min="2" max="2" width="8.125" style="27" customWidth="1"/>
    <col min="3" max="3" width="7.625" style="27" customWidth="1"/>
    <col min="4" max="6" width="9.00390625" style="27" customWidth="1"/>
    <col min="7" max="7" width="9.50390625" style="27" customWidth="1"/>
    <col min="8" max="16384" width="9.00390625" style="27" customWidth="1"/>
  </cols>
  <sheetData>
    <row r="1" spans="1:9" s="41" customFormat="1" ht="25.5">
      <c r="A1" s="388" t="s">
        <v>558</v>
      </c>
      <c r="B1" s="488"/>
      <c r="C1" s="488"/>
      <c r="D1" s="488"/>
      <c r="E1" s="488"/>
      <c r="F1" s="488"/>
      <c r="G1" s="488"/>
      <c r="H1" s="488"/>
      <c r="I1" s="488"/>
    </row>
    <row r="2" spans="1:9" s="174" customFormat="1" ht="23.25">
      <c r="A2" s="127"/>
      <c r="B2" s="128"/>
      <c r="C2" s="128"/>
      <c r="D2" s="128"/>
      <c r="E2" s="128"/>
      <c r="F2" s="128"/>
      <c r="G2" s="128"/>
      <c r="H2" s="128"/>
      <c r="I2" s="128"/>
    </row>
    <row r="3" spans="1:7" ht="33.75" customHeight="1">
      <c r="A3" s="42"/>
      <c r="B3" s="175" t="s">
        <v>225</v>
      </c>
      <c r="C3" s="6" t="s">
        <v>81</v>
      </c>
      <c r="D3" s="6" t="s">
        <v>326</v>
      </c>
      <c r="E3" s="6"/>
      <c r="F3" s="6" t="s">
        <v>2</v>
      </c>
      <c r="G3" s="6">
        <v>50</v>
      </c>
    </row>
    <row r="4" spans="1:7" ht="18" customHeight="1">
      <c r="A4" s="42"/>
      <c r="B4" s="6"/>
      <c r="C4" s="6" t="s">
        <v>327</v>
      </c>
      <c r="D4" s="5" t="s">
        <v>152</v>
      </c>
      <c r="E4" s="5" t="s">
        <v>8</v>
      </c>
      <c r="F4" s="5" t="s">
        <v>9</v>
      </c>
      <c r="G4" s="5" t="s">
        <v>0</v>
      </c>
    </row>
    <row r="5" spans="2:7" s="43" customFormat="1" ht="18" customHeight="1">
      <c r="B5" s="6">
        <v>1</v>
      </c>
      <c r="C5" s="6"/>
      <c r="D5" s="7"/>
      <c r="E5" s="7"/>
      <c r="F5" s="45"/>
      <c r="G5" s="6"/>
    </row>
    <row r="6" spans="2:7" s="43" customFormat="1" ht="18" customHeight="1">
      <c r="B6" s="6">
        <v>2</v>
      </c>
      <c r="C6" s="6"/>
      <c r="D6" s="7"/>
      <c r="E6" s="7"/>
      <c r="F6" s="45"/>
      <c r="G6" s="6"/>
    </row>
    <row r="7" spans="2:7" s="43" customFormat="1" ht="18" customHeight="1">
      <c r="B7" s="6">
        <v>3</v>
      </c>
      <c r="C7" s="6"/>
      <c r="D7" s="7"/>
      <c r="E7" s="7"/>
      <c r="F7" s="45"/>
      <c r="G7" s="6"/>
    </row>
    <row r="8" spans="2:7" s="43" customFormat="1" ht="18" customHeight="1">
      <c r="B8" s="6">
        <v>4</v>
      </c>
      <c r="C8" s="6"/>
      <c r="D8" s="7"/>
      <c r="E8" s="7"/>
      <c r="F8" s="45"/>
      <c r="G8" s="6"/>
    </row>
    <row r="9" spans="2:9" s="28" customFormat="1" ht="18" customHeight="1">
      <c r="B9" s="5" t="s">
        <v>6</v>
      </c>
      <c r="C9" s="8">
        <f>IF(C5="","",AVERAGE(C5:C8))</f>
      </c>
      <c r="D9" s="173">
        <f>IF(C6="","",STDEV(C5:C8)/C9)</f>
      </c>
      <c r="E9" s="18" t="s">
        <v>224</v>
      </c>
      <c r="F9" s="45"/>
      <c r="G9" s="6"/>
      <c r="H9" s="125"/>
      <c r="I9" s="46"/>
    </row>
    <row r="10" spans="2:9" s="28" customFormat="1" ht="18" customHeight="1">
      <c r="B10" s="46"/>
      <c r="C10" s="46"/>
      <c r="D10" s="46"/>
      <c r="E10" s="46"/>
      <c r="F10" s="46"/>
      <c r="G10" s="46"/>
      <c r="H10" s="46"/>
      <c r="I10" s="46"/>
    </row>
    <row r="11" spans="2:9" s="28" customFormat="1" ht="18" customHeight="1">
      <c r="B11" s="124" t="s">
        <v>328</v>
      </c>
      <c r="C11" s="46"/>
      <c r="D11" s="46"/>
      <c r="E11" s="46"/>
      <c r="F11" s="46"/>
      <c r="G11" s="46"/>
      <c r="H11" s="46"/>
      <c r="I11" s="46"/>
    </row>
    <row r="12" spans="2:7" s="43" customFormat="1" ht="18" customHeight="1">
      <c r="B12" s="39" t="s">
        <v>329</v>
      </c>
      <c r="C12" s="39" t="s">
        <v>330</v>
      </c>
      <c r="D12" s="389" t="s">
        <v>26</v>
      </c>
      <c r="E12" s="472"/>
      <c r="F12" s="5" t="s">
        <v>27</v>
      </c>
      <c r="G12" s="5" t="s">
        <v>0</v>
      </c>
    </row>
    <row r="13" spans="2:7" s="43" customFormat="1" ht="18" customHeight="1">
      <c r="B13" s="39" t="s">
        <v>115</v>
      </c>
      <c r="C13" s="39"/>
      <c r="D13" s="555" t="s">
        <v>331</v>
      </c>
      <c r="E13" s="556"/>
      <c r="F13" s="45"/>
      <c r="G13" s="40"/>
    </row>
    <row r="14" spans="2:7" s="43" customFormat="1" ht="18" customHeight="1">
      <c r="B14" s="39" t="s">
        <v>116</v>
      </c>
      <c r="C14" s="39"/>
      <c r="D14" s="557"/>
      <c r="E14" s="556"/>
      <c r="F14" s="45"/>
      <c r="G14" s="40"/>
    </row>
    <row r="15" spans="2:7" s="43" customFormat="1" ht="18" customHeight="1">
      <c r="B15" s="39" t="s">
        <v>117</v>
      </c>
      <c r="C15" s="39"/>
      <c r="D15" s="557"/>
      <c r="E15" s="556"/>
      <c r="F15" s="45"/>
      <c r="G15" s="40"/>
    </row>
    <row r="16" spans="2:7" s="43" customFormat="1" ht="18" customHeight="1">
      <c r="B16" s="39" t="s">
        <v>118</v>
      </c>
      <c r="C16" s="39"/>
      <c r="D16" s="557"/>
      <c r="E16" s="556"/>
      <c r="F16" s="45"/>
      <c r="G16" s="40"/>
    </row>
    <row r="17" spans="2:7" s="43" customFormat="1" ht="18" customHeight="1">
      <c r="B17" s="39" t="s">
        <v>119</v>
      </c>
      <c r="C17" s="39"/>
      <c r="D17" s="558"/>
      <c r="E17" s="559"/>
      <c r="F17" s="45"/>
      <c r="G17" s="40"/>
    </row>
    <row r="18" spans="1:8" ht="18" customHeight="1">
      <c r="A18" s="3" t="s">
        <v>120</v>
      </c>
      <c r="H18" s="49"/>
    </row>
    <row r="19" spans="2:8" ht="18" customHeight="1">
      <c r="B19" s="126"/>
      <c r="C19" s="126"/>
      <c r="D19" s="126"/>
      <c r="E19" s="126"/>
      <c r="F19" s="126"/>
      <c r="G19" s="126"/>
      <c r="H19" s="126"/>
    </row>
    <row r="20" spans="2:8" ht="18" customHeight="1">
      <c r="B20" s="126"/>
      <c r="C20" s="126"/>
      <c r="D20" s="126"/>
      <c r="E20" s="126"/>
      <c r="F20" s="126"/>
      <c r="G20" s="126"/>
      <c r="H20" s="126"/>
    </row>
    <row r="21" spans="2:8" ht="18" customHeight="1">
      <c r="B21" s="126"/>
      <c r="C21" s="126"/>
      <c r="D21" s="126"/>
      <c r="E21" s="126"/>
      <c r="F21" s="126"/>
      <c r="G21" s="126"/>
      <c r="H21" s="126"/>
    </row>
    <row r="22" ht="18" customHeight="1"/>
    <row r="23" ht="18" customHeight="1"/>
    <row r="24" ht="18" customHeight="1"/>
    <row r="25" ht="18" customHeight="1"/>
    <row r="26" ht="18" customHeight="1"/>
    <row r="27" ht="18" customHeight="1"/>
  </sheetData>
  <sheetProtection/>
  <mergeCells count="3">
    <mergeCell ref="D12:E12"/>
    <mergeCell ref="D13:E17"/>
    <mergeCell ref="A1:I1"/>
  </mergeCells>
  <printOptions/>
  <pageMargins left="0.75" right="0.75" top="0.77" bottom="0.52" header="0.27" footer="0.5"/>
  <pageSetup horizontalDpi="600" verticalDpi="600" orientation="portrait" paperSize="9" r:id="rId1"/>
  <headerFooter alignWithMargins="0">
    <oddHeader>&amp;L&amp;"標楷體,Regular"&amp;12醫院：                       檢查人員簽名：                  覆核人員簽名:</oddHeader>
  </headerFooter>
</worksheet>
</file>

<file path=xl/worksheets/sheet17.xml><?xml version="1.0" encoding="utf-8"?>
<worksheet xmlns="http://schemas.openxmlformats.org/spreadsheetml/2006/main" xmlns:r="http://schemas.openxmlformats.org/officeDocument/2006/relationships">
  <dimension ref="A1:M42"/>
  <sheetViews>
    <sheetView showGridLines="0" view="pageLayout" workbookViewId="0" topLeftCell="A1">
      <selection activeCell="B5" sqref="B5:M42"/>
    </sheetView>
  </sheetViews>
  <sheetFormatPr defaultColWidth="9.00390625" defaultRowHeight="14.25"/>
  <cols>
    <col min="1" max="1" width="2.75390625" style="29" customWidth="1"/>
    <col min="2" max="2" width="10.25390625" style="29" customWidth="1"/>
    <col min="3" max="13" width="6.625" style="29" customWidth="1"/>
    <col min="14" max="16384" width="9.00390625" style="29" customWidth="1"/>
  </cols>
  <sheetData>
    <row r="1" spans="1:13" s="31" customFormat="1" ht="24" customHeight="1">
      <c r="A1" s="407" t="s">
        <v>550</v>
      </c>
      <c r="B1" s="560"/>
      <c r="C1" s="560"/>
      <c r="D1" s="560"/>
      <c r="E1" s="560"/>
      <c r="F1" s="560"/>
      <c r="G1" s="560"/>
      <c r="H1" s="560"/>
      <c r="I1" s="560"/>
      <c r="J1" s="561"/>
      <c r="K1" s="561"/>
      <c r="L1" s="561"/>
      <c r="M1" s="561"/>
    </row>
    <row r="2" ht="3" customHeight="1"/>
    <row r="3" spans="2:7" s="43" customFormat="1" ht="18" customHeight="1">
      <c r="B3" s="5" t="s">
        <v>369</v>
      </c>
      <c r="C3" s="396"/>
      <c r="D3" s="472"/>
      <c r="E3" s="5" t="s">
        <v>370</v>
      </c>
      <c r="F3" s="396"/>
      <c r="G3" s="472"/>
    </row>
    <row r="4" s="43" customFormat="1" ht="3.75" customHeight="1"/>
    <row r="5" spans="2:12" s="43" customFormat="1" ht="18" customHeight="1">
      <c r="B5" s="5" t="s">
        <v>371</v>
      </c>
      <c r="C5" s="39">
        <v>1</v>
      </c>
      <c r="D5" s="39">
        <v>2</v>
      </c>
      <c r="E5" s="39">
        <v>3</v>
      </c>
      <c r="F5" s="39">
        <v>4</v>
      </c>
      <c r="G5" s="39">
        <v>5</v>
      </c>
      <c r="H5" s="39">
        <v>6</v>
      </c>
      <c r="I5" s="39">
        <v>7</v>
      </c>
      <c r="J5" s="39">
        <v>8</v>
      </c>
      <c r="K5" s="39">
        <v>9</v>
      </c>
      <c r="L5" s="39">
        <v>10</v>
      </c>
    </row>
    <row r="6" spans="2:12" s="43" customFormat="1" ht="18" customHeight="1">
      <c r="B6" s="5" t="s">
        <v>372</v>
      </c>
      <c r="C6" s="39"/>
      <c r="D6" s="39"/>
      <c r="E6" s="39"/>
      <c r="F6" s="39"/>
      <c r="G6" s="39"/>
      <c r="H6" s="39"/>
      <c r="I6" s="39"/>
      <c r="J6" s="39"/>
      <c r="K6" s="39"/>
      <c r="L6" s="39"/>
    </row>
    <row r="7" spans="2:12" s="43" customFormat="1" ht="18" customHeight="1">
      <c r="B7" s="39" t="s">
        <v>373</v>
      </c>
      <c r="C7" s="39"/>
      <c r="D7" s="39"/>
      <c r="E7" s="39"/>
      <c r="F7" s="39"/>
      <c r="G7" s="39"/>
      <c r="H7" s="39"/>
      <c r="I7" s="39"/>
      <c r="J7" s="39"/>
      <c r="K7" s="39"/>
      <c r="L7" s="39"/>
    </row>
    <row r="8" spans="2:12" s="43" customFormat="1" ht="18" customHeight="1">
      <c r="B8" s="39" t="s">
        <v>374</v>
      </c>
      <c r="C8" s="39"/>
      <c r="D8" s="39"/>
      <c r="E8" s="39"/>
      <c r="F8" s="39"/>
      <c r="G8" s="39"/>
      <c r="H8" s="39"/>
      <c r="I8" s="39"/>
      <c r="J8" s="39"/>
      <c r="K8" s="39"/>
      <c r="L8" s="39"/>
    </row>
    <row r="9" spans="2:12" s="43" customFormat="1" ht="18" customHeight="1">
      <c r="B9" s="39" t="s">
        <v>375</v>
      </c>
      <c r="C9" s="39"/>
      <c r="D9" s="39"/>
      <c r="E9" s="39"/>
      <c r="F9" s="39"/>
      <c r="G9" s="39"/>
      <c r="H9" s="39"/>
      <c r="I9" s="39"/>
      <c r="J9" s="39"/>
      <c r="K9" s="39"/>
      <c r="L9" s="39"/>
    </row>
    <row r="10" spans="2:12" s="43" customFormat="1" ht="18" customHeight="1">
      <c r="B10" s="5" t="s">
        <v>376</v>
      </c>
      <c r="C10" s="39"/>
      <c r="D10" s="39"/>
      <c r="E10" s="39"/>
      <c r="F10" s="39"/>
      <c r="G10" s="39"/>
      <c r="H10" s="39"/>
      <c r="I10" s="39"/>
      <c r="J10" s="39"/>
      <c r="K10" s="39"/>
      <c r="L10" s="39"/>
    </row>
    <row r="11" spans="2:12" s="43" customFormat="1" ht="18" customHeight="1">
      <c r="B11" s="5" t="s">
        <v>377</v>
      </c>
      <c r="C11" s="39"/>
      <c r="D11" s="39"/>
      <c r="E11" s="39"/>
      <c r="F11" s="39"/>
      <c r="G11" s="39"/>
      <c r="H11" s="39"/>
      <c r="I11" s="39"/>
      <c r="J11" s="39"/>
      <c r="K11" s="39"/>
      <c r="L11" s="39"/>
    </row>
    <row r="12" spans="2:12" s="43" customFormat="1" ht="18" customHeight="1">
      <c r="B12" s="5" t="s">
        <v>378</v>
      </c>
      <c r="C12" s="39"/>
      <c r="D12" s="39"/>
      <c r="E12" s="39"/>
      <c r="F12" s="39"/>
      <c r="G12" s="39"/>
      <c r="H12" s="39"/>
      <c r="I12" s="39"/>
      <c r="J12" s="39"/>
      <c r="K12" s="39"/>
      <c r="L12" s="39"/>
    </row>
    <row r="13" spans="2:12" s="43" customFormat="1" ht="18" customHeight="1">
      <c r="B13" s="5" t="s">
        <v>319</v>
      </c>
      <c r="C13" s="39"/>
      <c r="D13" s="39"/>
      <c r="E13" s="39"/>
      <c r="F13" s="39"/>
      <c r="G13" s="39"/>
      <c r="H13" s="39"/>
      <c r="I13" s="39"/>
      <c r="J13" s="39"/>
      <c r="K13" s="39"/>
      <c r="L13" s="39"/>
    </row>
    <row r="14" spans="2:12" s="43" customFormat="1" ht="18" customHeight="1">
      <c r="B14" s="5" t="s">
        <v>320</v>
      </c>
      <c r="C14" s="39"/>
      <c r="D14" s="39"/>
      <c r="E14" s="39"/>
      <c r="F14" s="39"/>
      <c r="G14" s="39"/>
      <c r="H14" s="39"/>
      <c r="I14" s="39"/>
      <c r="J14" s="39"/>
      <c r="K14" s="39"/>
      <c r="L14" s="39"/>
    </row>
    <row r="15" spans="2:12" s="43" customFormat="1" ht="24.75" customHeight="1">
      <c r="B15" s="5" t="s">
        <v>379</v>
      </c>
      <c r="C15" s="39"/>
      <c r="D15" s="39"/>
      <c r="E15" s="39"/>
      <c r="F15" s="39"/>
      <c r="G15" s="39"/>
      <c r="H15" s="39"/>
      <c r="I15" s="39"/>
      <c r="J15" s="39"/>
      <c r="K15" s="39"/>
      <c r="L15" s="39"/>
    </row>
    <row r="16" s="43" customFormat="1" ht="3.75" customHeight="1"/>
    <row r="17" spans="2:12" s="43" customFormat="1" ht="18" customHeight="1">
      <c r="B17" s="5" t="s">
        <v>371</v>
      </c>
      <c r="C17" s="39">
        <v>11</v>
      </c>
      <c r="D17" s="39">
        <v>12</v>
      </c>
      <c r="E17" s="39">
        <v>13</v>
      </c>
      <c r="F17" s="39">
        <v>14</v>
      </c>
      <c r="G17" s="39">
        <v>15</v>
      </c>
      <c r="H17" s="39">
        <v>16</v>
      </c>
      <c r="I17" s="39">
        <v>17</v>
      </c>
      <c r="J17" s="39">
        <v>18</v>
      </c>
      <c r="K17" s="39">
        <v>19</v>
      </c>
      <c r="L17" s="39">
        <v>20</v>
      </c>
    </row>
    <row r="18" spans="2:12" s="43" customFormat="1" ht="18" customHeight="1">
      <c r="B18" s="5" t="s">
        <v>372</v>
      </c>
      <c r="C18" s="39"/>
      <c r="D18" s="39"/>
      <c r="E18" s="39"/>
      <c r="F18" s="39"/>
      <c r="G18" s="39"/>
      <c r="H18" s="39"/>
      <c r="I18" s="39"/>
      <c r="J18" s="39"/>
      <c r="K18" s="39"/>
      <c r="L18" s="39"/>
    </row>
    <row r="19" spans="2:12" s="43" customFormat="1" ht="18" customHeight="1">
      <c r="B19" s="39" t="s">
        <v>373</v>
      </c>
      <c r="C19" s="39"/>
      <c r="D19" s="39"/>
      <c r="E19" s="39"/>
      <c r="F19" s="39"/>
      <c r="G19" s="39"/>
      <c r="H19" s="39"/>
      <c r="I19" s="39"/>
      <c r="J19" s="39"/>
      <c r="K19" s="39"/>
      <c r="L19" s="39"/>
    </row>
    <row r="20" spans="2:12" s="43" customFormat="1" ht="18" customHeight="1">
      <c r="B20" s="39" t="s">
        <v>374</v>
      </c>
      <c r="C20" s="39"/>
      <c r="D20" s="39"/>
      <c r="E20" s="39"/>
      <c r="F20" s="39"/>
      <c r="G20" s="39"/>
      <c r="H20" s="39"/>
      <c r="I20" s="39"/>
      <c r="J20" s="39"/>
      <c r="K20" s="39"/>
      <c r="L20" s="39"/>
    </row>
    <row r="21" spans="2:12" s="43" customFormat="1" ht="18" customHeight="1">
      <c r="B21" s="39" t="s">
        <v>375</v>
      </c>
      <c r="C21" s="39"/>
      <c r="D21" s="39"/>
      <c r="E21" s="39"/>
      <c r="F21" s="39"/>
      <c r="G21" s="39"/>
      <c r="H21" s="39"/>
      <c r="I21" s="39"/>
      <c r="J21" s="39"/>
      <c r="K21" s="39"/>
      <c r="L21" s="39"/>
    </row>
    <row r="22" spans="2:12" s="43" customFormat="1" ht="18" customHeight="1">
      <c r="B22" s="5" t="s">
        <v>376</v>
      </c>
      <c r="C22" s="39"/>
      <c r="D22" s="39"/>
      <c r="E22" s="39"/>
      <c r="F22" s="39"/>
      <c r="G22" s="39"/>
      <c r="H22" s="39"/>
      <c r="I22" s="39"/>
      <c r="J22" s="39"/>
      <c r="K22" s="39"/>
      <c r="L22" s="39"/>
    </row>
    <row r="23" spans="2:12" s="43" customFormat="1" ht="18" customHeight="1">
      <c r="B23" s="5" t="s">
        <v>377</v>
      </c>
      <c r="C23" s="39"/>
      <c r="D23" s="39"/>
      <c r="E23" s="39"/>
      <c r="F23" s="39"/>
      <c r="G23" s="39"/>
      <c r="H23" s="39"/>
      <c r="I23" s="39"/>
      <c r="J23" s="39"/>
      <c r="K23" s="39"/>
      <c r="L23" s="39"/>
    </row>
    <row r="24" spans="2:12" s="43" customFormat="1" ht="18" customHeight="1">
      <c r="B24" s="5" t="s">
        <v>378</v>
      </c>
      <c r="C24" s="39"/>
      <c r="D24" s="39"/>
      <c r="E24" s="39"/>
      <c r="F24" s="39"/>
      <c r="G24" s="39"/>
      <c r="H24" s="39"/>
      <c r="I24" s="39"/>
      <c r="J24" s="39"/>
      <c r="K24" s="39"/>
      <c r="L24" s="39"/>
    </row>
    <row r="25" spans="2:12" s="43" customFormat="1" ht="18" customHeight="1">
      <c r="B25" s="5" t="s">
        <v>319</v>
      </c>
      <c r="C25" s="39"/>
      <c r="D25" s="39"/>
      <c r="E25" s="39"/>
      <c r="F25" s="39"/>
      <c r="G25" s="39"/>
      <c r="H25" s="39"/>
      <c r="I25" s="39"/>
      <c r="J25" s="39"/>
      <c r="K25" s="39"/>
      <c r="L25" s="39"/>
    </row>
    <row r="26" spans="2:12" s="43" customFormat="1" ht="18" customHeight="1">
      <c r="B26" s="5" t="s">
        <v>320</v>
      </c>
      <c r="C26" s="39"/>
      <c r="D26" s="39"/>
      <c r="E26" s="39"/>
      <c r="F26" s="39"/>
      <c r="G26" s="39"/>
      <c r="H26" s="39"/>
      <c r="I26" s="39"/>
      <c r="J26" s="39"/>
      <c r="K26" s="39"/>
      <c r="L26" s="39"/>
    </row>
    <row r="27" spans="2:12" s="43" customFormat="1" ht="25.5" customHeight="1">
      <c r="B27" s="5" t="s">
        <v>379</v>
      </c>
      <c r="C27" s="39"/>
      <c r="D27" s="39"/>
      <c r="E27" s="39"/>
      <c r="F27" s="39"/>
      <c r="G27" s="39"/>
      <c r="H27" s="39"/>
      <c r="I27" s="39"/>
      <c r="J27" s="39"/>
      <c r="K27" s="39"/>
      <c r="L27" s="39"/>
    </row>
    <row r="28" s="43" customFormat="1" ht="3" customHeight="1"/>
    <row r="29" spans="2:13" s="43" customFormat="1" ht="18" customHeight="1">
      <c r="B29" s="5" t="s">
        <v>371</v>
      </c>
      <c r="C29" s="39">
        <v>21</v>
      </c>
      <c r="D29" s="39">
        <v>22</v>
      </c>
      <c r="E29" s="39">
        <v>23</v>
      </c>
      <c r="F29" s="39">
        <v>24</v>
      </c>
      <c r="G29" s="39">
        <v>25</v>
      </c>
      <c r="H29" s="39">
        <v>26</v>
      </c>
      <c r="I29" s="39">
        <v>27</v>
      </c>
      <c r="J29" s="39">
        <v>28</v>
      </c>
      <c r="K29" s="39">
        <v>29</v>
      </c>
      <c r="L29" s="39">
        <v>30</v>
      </c>
      <c r="M29" s="39">
        <v>31</v>
      </c>
    </row>
    <row r="30" spans="2:13" s="43" customFormat="1" ht="18" customHeight="1">
      <c r="B30" s="5" t="s">
        <v>372</v>
      </c>
      <c r="C30" s="39"/>
      <c r="D30" s="39"/>
      <c r="E30" s="39"/>
      <c r="F30" s="39"/>
      <c r="G30" s="39"/>
      <c r="H30" s="39"/>
      <c r="I30" s="39"/>
      <c r="J30" s="39"/>
      <c r="K30" s="39"/>
      <c r="L30" s="39"/>
      <c r="M30" s="39"/>
    </row>
    <row r="31" spans="2:13" s="43" customFormat="1" ht="18" customHeight="1">
      <c r="B31" s="39" t="s">
        <v>373</v>
      </c>
      <c r="C31" s="39"/>
      <c r="D31" s="39"/>
      <c r="E31" s="39"/>
      <c r="F31" s="39"/>
      <c r="G31" s="39"/>
      <c r="H31" s="39"/>
      <c r="I31" s="39"/>
      <c r="J31" s="39"/>
      <c r="K31" s="39"/>
      <c r="L31" s="39"/>
      <c r="M31" s="39"/>
    </row>
    <row r="32" spans="2:13" s="43" customFormat="1" ht="18" customHeight="1">
      <c r="B32" s="39" t="s">
        <v>374</v>
      </c>
      <c r="C32" s="39"/>
      <c r="D32" s="39"/>
      <c r="E32" s="39"/>
      <c r="F32" s="39"/>
      <c r="G32" s="39"/>
      <c r="H32" s="39"/>
      <c r="I32" s="39"/>
      <c r="J32" s="39"/>
      <c r="K32" s="39"/>
      <c r="L32" s="39"/>
      <c r="M32" s="39"/>
    </row>
    <row r="33" spans="2:13" s="43" customFormat="1" ht="18" customHeight="1">
      <c r="B33" s="39" t="s">
        <v>375</v>
      </c>
      <c r="C33" s="39"/>
      <c r="D33" s="39"/>
      <c r="E33" s="39"/>
      <c r="F33" s="39"/>
      <c r="G33" s="39"/>
      <c r="H33" s="39"/>
      <c r="I33" s="39"/>
      <c r="J33" s="39"/>
      <c r="K33" s="39"/>
      <c r="L33" s="39"/>
      <c r="M33" s="39"/>
    </row>
    <row r="34" spans="2:13" s="43" customFormat="1" ht="18" customHeight="1">
      <c r="B34" s="5" t="s">
        <v>376</v>
      </c>
      <c r="C34" s="39"/>
      <c r="D34" s="39"/>
      <c r="E34" s="39"/>
      <c r="F34" s="39"/>
      <c r="G34" s="39"/>
      <c r="H34" s="39"/>
      <c r="I34" s="39"/>
      <c r="J34" s="39"/>
      <c r="K34" s="39"/>
      <c r="L34" s="39"/>
      <c r="M34" s="39"/>
    </row>
    <row r="35" spans="2:13" s="43" customFormat="1" ht="18" customHeight="1">
      <c r="B35" s="5" t="s">
        <v>377</v>
      </c>
      <c r="C35" s="39"/>
      <c r="D35" s="39"/>
      <c r="E35" s="39"/>
      <c r="F35" s="39"/>
      <c r="G35" s="39"/>
      <c r="H35" s="39"/>
      <c r="I35" s="39"/>
      <c r="J35" s="39"/>
      <c r="K35" s="39"/>
      <c r="L35" s="39"/>
      <c r="M35" s="39"/>
    </row>
    <row r="36" spans="2:13" s="43" customFormat="1" ht="18" customHeight="1">
      <c r="B36" s="5" t="s">
        <v>378</v>
      </c>
      <c r="C36" s="39"/>
      <c r="D36" s="39"/>
      <c r="E36" s="39"/>
      <c r="F36" s="39"/>
      <c r="G36" s="39"/>
      <c r="H36" s="39"/>
      <c r="I36" s="39"/>
      <c r="J36" s="39"/>
      <c r="K36" s="39"/>
      <c r="L36" s="39"/>
      <c r="M36" s="39"/>
    </row>
    <row r="37" spans="2:13" s="43" customFormat="1" ht="18" customHeight="1">
      <c r="B37" s="5" t="s">
        <v>319</v>
      </c>
      <c r="C37" s="39"/>
      <c r="D37" s="39"/>
      <c r="E37" s="39"/>
      <c r="F37" s="39"/>
      <c r="G37" s="39"/>
      <c r="H37" s="39"/>
      <c r="I37" s="39"/>
      <c r="J37" s="39"/>
      <c r="K37" s="39"/>
      <c r="L37" s="39"/>
      <c r="M37" s="39"/>
    </row>
    <row r="38" spans="2:13" s="43" customFormat="1" ht="18" customHeight="1">
      <c r="B38" s="5" t="s">
        <v>320</v>
      </c>
      <c r="C38" s="39"/>
      <c r="D38" s="39"/>
      <c r="E38" s="39"/>
      <c r="F38" s="39"/>
      <c r="G38" s="39"/>
      <c r="H38" s="39"/>
      <c r="I38" s="39"/>
      <c r="J38" s="39"/>
      <c r="K38" s="39"/>
      <c r="L38" s="39"/>
      <c r="M38" s="39"/>
    </row>
    <row r="39" spans="2:13" s="43" customFormat="1" ht="28.5" customHeight="1">
      <c r="B39" s="5" t="s">
        <v>379</v>
      </c>
      <c r="C39" s="39"/>
      <c r="D39" s="39"/>
      <c r="E39" s="39"/>
      <c r="F39" s="39"/>
      <c r="G39" s="39"/>
      <c r="H39" s="39"/>
      <c r="I39" s="39"/>
      <c r="J39" s="39"/>
      <c r="K39" s="39"/>
      <c r="L39" s="39"/>
      <c r="M39" s="39"/>
    </row>
    <row r="40" s="3" customFormat="1" ht="15.75" customHeight="1">
      <c r="A40" s="3" t="s">
        <v>380</v>
      </c>
    </row>
    <row r="41" spans="2:13" s="3" customFormat="1" ht="17.25" customHeight="1">
      <c r="B41" s="562" t="s">
        <v>565</v>
      </c>
      <c r="C41" s="562"/>
      <c r="D41" s="562"/>
      <c r="E41" s="562"/>
      <c r="F41" s="562"/>
      <c r="G41" s="562"/>
      <c r="H41" s="562"/>
      <c r="I41" s="562"/>
      <c r="J41" s="562"/>
      <c r="K41" s="562"/>
      <c r="L41" s="284"/>
      <c r="M41" s="284"/>
    </row>
    <row r="42" spans="2:13" s="3" customFormat="1" ht="16.5" customHeight="1">
      <c r="B42" s="30" t="s">
        <v>566</v>
      </c>
      <c r="C42" s="30"/>
      <c r="D42" s="30"/>
      <c r="E42" s="30"/>
      <c r="F42" s="30"/>
      <c r="G42" s="30"/>
      <c r="H42" s="30"/>
      <c r="I42" s="30"/>
      <c r="J42" s="30"/>
      <c r="K42" s="30"/>
      <c r="L42" s="284"/>
      <c r="M42" s="284"/>
    </row>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mergeCells count="4">
    <mergeCell ref="A1:M1"/>
    <mergeCell ref="C3:D3"/>
    <mergeCell ref="F3:G3"/>
    <mergeCell ref="B41:K41"/>
  </mergeCells>
  <printOptions/>
  <pageMargins left="0.25" right="0.25" top="0.75" bottom="0.75" header="0.3" footer="0.3"/>
  <pageSetup horizontalDpi="600" verticalDpi="600" orientation="portrait" paperSize="9" r:id="rId1"/>
  <headerFooter alignWithMargins="0">
    <oddHeader>&amp;C&amp;"標楷體,標準"&amp;14覆核人員簽名:</oddHeader>
  </headerFooter>
</worksheet>
</file>

<file path=xl/worksheets/sheet18.xml><?xml version="1.0" encoding="utf-8"?>
<worksheet xmlns="http://schemas.openxmlformats.org/spreadsheetml/2006/main" xmlns:r="http://schemas.openxmlformats.org/officeDocument/2006/relationships">
  <dimension ref="A2:J41"/>
  <sheetViews>
    <sheetView view="pageLayout" workbookViewId="0" topLeftCell="A1">
      <selection activeCell="A6" sqref="A6:A14"/>
    </sheetView>
  </sheetViews>
  <sheetFormatPr defaultColWidth="8.875" defaultRowHeight="14.25"/>
  <cols>
    <col min="1" max="1" width="13.625" style="0" customWidth="1"/>
    <col min="2" max="6" width="12.625" style="0" customWidth="1"/>
  </cols>
  <sheetData>
    <row r="2" spans="1:10" ht="25.5">
      <c r="A2" s="566" t="s">
        <v>570</v>
      </c>
      <c r="B2" s="566"/>
      <c r="C2" s="566"/>
      <c r="D2" s="566"/>
      <c r="E2" s="566"/>
      <c r="F2" s="566"/>
      <c r="G2" s="269"/>
      <c r="H2" s="269"/>
      <c r="I2" s="269"/>
      <c r="J2" s="269"/>
    </row>
    <row r="3" spans="1:6" ht="15.75">
      <c r="A3" s="362" t="s">
        <v>562</v>
      </c>
      <c r="B3" s="390">
        <v>2018</v>
      </c>
      <c r="C3" s="390"/>
      <c r="D3" s="390"/>
      <c r="E3" s="390"/>
      <c r="F3" s="390"/>
    </row>
    <row r="4" spans="1:6" ht="15.75">
      <c r="A4" s="362" t="s">
        <v>563</v>
      </c>
      <c r="B4" s="563"/>
      <c r="C4" s="564"/>
      <c r="D4" s="564"/>
      <c r="E4" s="564"/>
      <c r="F4" s="500"/>
    </row>
    <row r="5" spans="1:6" ht="15.75">
      <c r="A5" s="362" t="s">
        <v>564</v>
      </c>
      <c r="B5" s="317"/>
      <c r="C5" s="317"/>
      <c r="D5" s="317"/>
      <c r="E5" s="317"/>
      <c r="F5" s="317"/>
    </row>
    <row r="6" spans="1:6" ht="15">
      <c r="A6" s="39" t="s">
        <v>373</v>
      </c>
      <c r="B6" s="317"/>
      <c r="C6" s="317"/>
      <c r="D6" s="317"/>
      <c r="E6" s="317"/>
      <c r="F6" s="317"/>
    </row>
    <row r="7" spans="1:6" ht="15">
      <c r="A7" s="39" t="s">
        <v>374</v>
      </c>
      <c r="B7" s="317"/>
      <c r="C7" s="317"/>
      <c r="D7" s="317"/>
      <c r="E7" s="317"/>
      <c r="F7" s="317"/>
    </row>
    <row r="8" spans="1:6" ht="15">
      <c r="A8" s="39" t="s">
        <v>375</v>
      </c>
      <c r="B8" s="317"/>
      <c r="C8" s="317"/>
      <c r="D8" s="317"/>
      <c r="E8" s="317"/>
      <c r="F8" s="317"/>
    </row>
    <row r="9" spans="1:6" ht="16.5">
      <c r="A9" s="5" t="s">
        <v>376</v>
      </c>
      <c r="B9" s="317"/>
      <c r="C9" s="317"/>
      <c r="D9" s="317"/>
      <c r="E9" s="317"/>
      <c r="F9" s="317"/>
    </row>
    <row r="10" spans="1:6" ht="16.5">
      <c r="A10" s="5" t="s">
        <v>377</v>
      </c>
      <c r="B10" s="317"/>
      <c r="C10" s="317"/>
      <c r="D10" s="317"/>
      <c r="E10" s="317"/>
      <c r="F10" s="317"/>
    </row>
    <row r="11" spans="1:6" ht="16.5">
      <c r="A11" s="5" t="s">
        <v>378</v>
      </c>
      <c r="B11" s="317"/>
      <c r="C11" s="317"/>
      <c r="D11" s="317"/>
      <c r="E11" s="317"/>
      <c r="F11" s="317"/>
    </row>
    <row r="12" spans="1:6" ht="16.5">
      <c r="A12" s="5" t="s">
        <v>319</v>
      </c>
      <c r="B12" s="317"/>
      <c r="C12" s="317"/>
      <c r="D12" s="317"/>
      <c r="E12" s="317"/>
      <c r="F12" s="317"/>
    </row>
    <row r="13" spans="1:6" ht="16.5">
      <c r="A13" s="5" t="s">
        <v>320</v>
      </c>
      <c r="B13" s="317"/>
      <c r="C13" s="317"/>
      <c r="D13" s="317"/>
      <c r="E13" s="317"/>
      <c r="F13" s="317"/>
    </row>
    <row r="14" spans="1:6" ht="42" customHeight="1">
      <c r="A14" s="5" t="s">
        <v>379</v>
      </c>
      <c r="B14" s="317"/>
      <c r="C14" s="317"/>
      <c r="D14" s="317"/>
      <c r="E14" s="317"/>
      <c r="F14" s="317"/>
    </row>
    <row r="15" ht="9.75" customHeight="1"/>
    <row r="16" spans="1:6" ht="15.75">
      <c r="A16" s="362" t="s">
        <v>563</v>
      </c>
      <c r="B16" s="563"/>
      <c r="C16" s="564"/>
      <c r="D16" s="564"/>
      <c r="E16" s="564"/>
      <c r="F16" s="500"/>
    </row>
    <row r="17" spans="1:6" ht="15.75">
      <c r="A17" s="362" t="s">
        <v>564</v>
      </c>
      <c r="B17" s="317"/>
      <c r="C17" s="317"/>
      <c r="D17" s="317"/>
      <c r="E17" s="317"/>
      <c r="F17" s="317"/>
    </row>
    <row r="18" spans="1:6" ht="15">
      <c r="A18" s="39" t="s">
        <v>373</v>
      </c>
      <c r="B18" s="317"/>
      <c r="C18" s="317"/>
      <c r="D18" s="317"/>
      <c r="E18" s="317"/>
      <c r="F18" s="317"/>
    </row>
    <row r="19" spans="1:6" ht="15">
      <c r="A19" s="39" t="s">
        <v>374</v>
      </c>
      <c r="B19" s="317"/>
      <c r="C19" s="317"/>
      <c r="D19" s="317"/>
      <c r="E19" s="317"/>
      <c r="F19" s="317"/>
    </row>
    <row r="20" spans="1:6" ht="15">
      <c r="A20" s="39" t="s">
        <v>375</v>
      </c>
      <c r="B20" s="317"/>
      <c r="C20" s="317"/>
      <c r="D20" s="317"/>
      <c r="E20" s="317"/>
      <c r="F20" s="317"/>
    </row>
    <row r="21" spans="1:6" ht="16.5">
      <c r="A21" s="5" t="s">
        <v>376</v>
      </c>
      <c r="B21" s="317"/>
      <c r="C21" s="317"/>
      <c r="D21" s="317"/>
      <c r="E21" s="317"/>
      <c r="F21" s="317"/>
    </row>
    <row r="22" spans="1:6" ht="16.5">
      <c r="A22" s="5" t="s">
        <v>377</v>
      </c>
      <c r="B22" s="317"/>
      <c r="C22" s="317"/>
      <c r="D22" s="317"/>
      <c r="E22" s="317"/>
      <c r="F22" s="317"/>
    </row>
    <row r="23" spans="1:6" ht="16.5">
      <c r="A23" s="5" t="s">
        <v>378</v>
      </c>
      <c r="B23" s="317"/>
      <c r="C23" s="317"/>
      <c r="D23" s="317"/>
      <c r="E23" s="317"/>
      <c r="F23" s="317"/>
    </row>
    <row r="24" spans="1:6" ht="16.5">
      <c r="A24" s="5" t="s">
        <v>319</v>
      </c>
      <c r="B24" s="317"/>
      <c r="C24" s="317"/>
      <c r="D24" s="317"/>
      <c r="E24" s="317"/>
      <c r="F24" s="317"/>
    </row>
    <row r="25" spans="1:6" ht="16.5">
      <c r="A25" s="5" t="s">
        <v>320</v>
      </c>
      <c r="B25" s="317"/>
      <c r="C25" s="317"/>
      <c r="D25" s="317"/>
      <c r="E25" s="317"/>
      <c r="F25" s="317"/>
    </row>
    <row r="26" spans="1:6" ht="42" customHeight="1">
      <c r="A26" s="5" t="s">
        <v>379</v>
      </c>
      <c r="B26" s="317"/>
      <c r="C26" s="317"/>
      <c r="D26" s="317"/>
      <c r="E26" s="317"/>
      <c r="F26" s="317"/>
    </row>
    <row r="27" ht="8.25" customHeight="1"/>
    <row r="28" spans="1:6" ht="15.75">
      <c r="A28" s="362" t="s">
        <v>563</v>
      </c>
      <c r="B28" s="563"/>
      <c r="C28" s="564"/>
      <c r="D28" s="564"/>
      <c r="E28" s="564"/>
      <c r="F28" s="500"/>
    </row>
    <row r="29" spans="1:6" ht="15.75">
      <c r="A29" s="362" t="s">
        <v>564</v>
      </c>
      <c r="B29" s="317"/>
      <c r="C29" s="317"/>
      <c r="D29" s="317"/>
      <c r="E29" s="317"/>
      <c r="F29" s="317"/>
    </row>
    <row r="30" spans="1:6" ht="15">
      <c r="A30" s="39" t="s">
        <v>373</v>
      </c>
      <c r="B30" s="317"/>
      <c r="C30" s="317"/>
      <c r="D30" s="317"/>
      <c r="E30" s="317"/>
      <c r="F30" s="317"/>
    </row>
    <row r="31" spans="1:6" ht="15">
      <c r="A31" s="39" t="s">
        <v>374</v>
      </c>
      <c r="B31" s="317"/>
      <c r="C31" s="317"/>
      <c r="D31" s="317"/>
      <c r="E31" s="317"/>
      <c r="F31" s="317"/>
    </row>
    <row r="32" spans="1:6" ht="15">
      <c r="A32" s="39" t="s">
        <v>375</v>
      </c>
      <c r="B32" s="317"/>
      <c r="C32" s="317"/>
      <c r="D32" s="317"/>
      <c r="E32" s="317"/>
      <c r="F32" s="317"/>
    </row>
    <row r="33" spans="1:6" ht="16.5">
      <c r="A33" s="5" t="s">
        <v>376</v>
      </c>
      <c r="B33" s="317"/>
      <c r="C33" s="317"/>
      <c r="D33" s="317"/>
      <c r="E33" s="317"/>
      <c r="F33" s="317"/>
    </row>
    <row r="34" spans="1:6" ht="16.5">
      <c r="A34" s="5" t="s">
        <v>377</v>
      </c>
      <c r="B34" s="317"/>
      <c r="C34" s="317"/>
      <c r="D34" s="317"/>
      <c r="E34" s="317"/>
      <c r="F34" s="317"/>
    </row>
    <row r="35" spans="1:6" ht="16.5">
      <c r="A35" s="5" t="s">
        <v>378</v>
      </c>
      <c r="B35" s="317"/>
      <c r="C35" s="317"/>
      <c r="D35" s="317"/>
      <c r="E35" s="317"/>
      <c r="F35" s="317"/>
    </row>
    <row r="36" spans="1:6" ht="16.5">
      <c r="A36" s="5" t="s">
        <v>319</v>
      </c>
      <c r="B36" s="317"/>
      <c r="C36" s="317"/>
      <c r="D36" s="317"/>
      <c r="E36" s="317"/>
      <c r="F36" s="317"/>
    </row>
    <row r="37" spans="1:6" ht="16.5">
      <c r="A37" s="5" t="s">
        <v>320</v>
      </c>
      <c r="B37" s="317"/>
      <c r="C37" s="317"/>
      <c r="D37" s="317"/>
      <c r="E37" s="317"/>
      <c r="F37" s="317"/>
    </row>
    <row r="38" spans="1:6" ht="42" customHeight="1">
      <c r="A38" s="5" t="s">
        <v>379</v>
      </c>
      <c r="B38" s="317"/>
      <c r="C38" s="317"/>
      <c r="D38" s="317"/>
      <c r="E38" s="317"/>
      <c r="F38" s="317"/>
    </row>
    <row r="40" spans="1:6" ht="16.5">
      <c r="A40" s="363" t="s">
        <v>567</v>
      </c>
      <c r="B40" s="364" t="s">
        <v>568</v>
      </c>
      <c r="C40" s="365"/>
      <c r="D40" s="365"/>
      <c r="E40" s="365"/>
      <c r="F40" s="365"/>
    </row>
    <row r="41" spans="1:6" ht="15.75">
      <c r="A41" s="365"/>
      <c r="B41" s="565" t="s">
        <v>569</v>
      </c>
      <c r="C41" s="565"/>
      <c r="D41" s="565"/>
      <c r="E41" s="565"/>
      <c r="F41" s="565"/>
    </row>
  </sheetData>
  <sheetProtection/>
  <mergeCells count="6">
    <mergeCell ref="B28:F28"/>
    <mergeCell ref="B41:F41"/>
    <mergeCell ref="B3:F3"/>
    <mergeCell ref="A2:F2"/>
    <mergeCell ref="B4:F4"/>
    <mergeCell ref="B16:F16"/>
  </mergeCells>
  <printOptions/>
  <pageMargins left="0.7" right="0.7" top="0.75" bottom="0.75" header="0.3" footer="0.3"/>
  <pageSetup horizontalDpi="300" verticalDpi="300" orientation="portrait" paperSize="9" r:id="rId1"/>
  <headerFooter>
    <oddHeader xml:space="preserve">&amp;L&amp;"標楷體,標準"奇美醫療財團法人奇美醫院&amp;C&amp;"標楷體,標準"檢查人員簽名:&amp;R&amp;"標楷體,標準"覆核人員簽名:           </oddHeader>
  </headerFooter>
</worksheet>
</file>

<file path=xl/worksheets/sheet19.xml><?xml version="1.0" encoding="utf-8"?>
<worksheet xmlns="http://schemas.openxmlformats.org/spreadsheetml/2006/main" xmlns:r="http://schemas.openxmlformats.org/officeDocument/2006/relationships">
  <dimension ref="A1:X41"/>
  <sheetViews>
    <sheetView view="pageLayout" workbookViewId="0" topLeftCell="A1">
      <selection activeCell="G9" sqref="G9"/>
    </sheetView>
  </sheetViews>
  <sheetFormatPr defaultColWidth="8.875" defaultRowHeight="14.25"/>
  <cols>
    <col min="1" max="1" width="11.25390625" style="0" customWidth="1"/>
    <col min="2" max="11" width="6.25390625" style="0" customWidth="1"/>
    <col min="12" max="12" width="10.125" style="0" customWidth="1"/>
    <col min="13" max="24" width="5.375" style="0" customWidth="1"/>
  </cols>
  <sheetData>
    <row r="1" spans="1:23" ht="14.25">
      <c r="A1" t="s">
        <v>571</v>
      </c>
      <c r="L1" s="567" t="s">
        <v>571</v>
      </c>
      <c r="M1" s="567"/>
      <c r="N1" s="567"/>
      <c r="O1" s="567"/>
      <c r="P1" s="567"/>
      <c r="Q1" s="567"/>
      <c r="R1" s="567"/>
      <c r="S1" s="567"/>
      <c r="T1" s="567"/>
      <c r="U1" s="567"/>
      <c r="V1" s="567"/>
      <c r="W1" s="567"/>
    </row>
    <row r="2" spans="1:22" ht="25.5">
      <c r="A2" s="568" t="s">
        <v>579</v>
      </c>
      <c r="B2" s="568"/>
      <c r="C2" s="568"/>
      <c r="D2" s="568"/>
      <c r="E2" s="568"/>
      <c r="F2" s="568"/>
      <c r="G2" s="568"/>
      <c r="H2" s="568"/>
      <c r="I2" s="568"/>
      <c r="J2" s="568"/>
      <c r="K2" s="568"/>
      <c r="L2" s="568" t="s">
        <v>579</v>
      </c>
      <c r="M2" s="568"/>
      <c r="N2" s="568"/>
      <c r="O2" s="568"/>
      <c r="P2" s="568"/>
      <c r="Q2" s="568"/>
      <c r="R2" s="568"/>
      <c r="S2" s="568"/>
      <c r="T2" s="568"/>
      <c r="U2" s="568"/>
      <c r="V2" s="568"/>
    </row>
    <row r="3" spans="1:17" ht="16.5">
      <c r="A3" s="5" t="s">
        <v>369</v>
      </c>
      <c r="B3" s="396"/>
      <c r="C3" s="472"/>
      <c r="D3" s="5" t="s">
        <v>370</v>
      </c>
      <c r="E3" s="396"/>
      <c r="F3" s="472"/>
      <c r="L3" s="5" t="s">
        <v>369</v>
      </c>
      <c r="M3" s="396"/>
      <c r="N3" s="472"/>
      <c r="O3" s="5" t="s">
        <v>370</v>
      </c>
      <c r="P3" s="396"/>
      <c r="Q3" s="472"/>
    </row>
    <row r="4" spans="1:22" ht="16.5">
      <c r="A4" s="5" t="s">
        <v>371</v>
      </c>
      <c r="B4" s="378">
        <v>1</v>
      </c>
      <c r="C4" s="379"/>
      <c r="D4" s="378">
        <v>2</v>
      </c>
      <c r="E4" s="379"/>
      <c r="F4" s="378">
        <v>3</v>
      </c>
      <c r="G4" s="379"/>
      <c r="H4" s="378">
        <v>4</v>
      </c>
      <c r="I4" s="379"/>
      <c r="J4" s="378">
        <v>5</v>
      </c>
      <c r="K4" s="379"/>
      <c r="L4" s="5" t="s">
        <v>371</v>
      </c>
      <c r="M4" s="378">
        <v>16</v>
      </c>
      <c r="N4" s="379"/>
      <c r="O4" s="378">
        <v>17</v>
      </c>
      <c r="P4" s="379"/>
      <c r="Q4" s="378">
        <v>18</v>
      </c>
      <c r="R4" s="379"/>
      <c r="S4" s="378">
        <v>19</v>
      </c>
      <c r="T4" s="379"/>
      <c r="U4" s="378">
        <v>20</v>
      </c>
      <c r="V4" s="379"/>
    </row>
    <row r="5" spans="1:22" ht="16.5">
      <c r="A5" s="5" t="s">
        <v>572</v>
      </c>
      <c r="B5" s="5" t="s">
        <v>577</v>
      </c>
      <c r="C5" s="5" t="s">
        <v>578</v>
      </c>
      <c r="D5" s="5" t="s">
        <v>577</v>
      </c>
      <c r="E5" s="5" t="s">
        <v>578</v>
      </c>
      <c r="F5" s="5" t="s">
        <v>577</v>
      </c>
      <c r="G5" s="5" t="s">
        <v>578</v>
      </c>
      <c r="H5" s="5" t="s">
        <v>577</v>
      </c>
      <c r="I5" s="5" t="s">
        <v>578</v>
      </c>
      <c r="J5" s="5" t="s">
        <v>577</v>
      </c>
      <c r="K5" s="5" t="s">
        <v>578</v>
      </c>
      <c r="L5" s="5" t="s">
        <v>572</v>
      </c>
      <c r="M5" s="5" t="s">
        <v>577</v>
      </c>
      <c r="N5" s="5" t="s">
        <v>578</v>
      </c>
      <c r="O5" s="5" t="s">
        <v>577</v>
      </c>
      <c r="P5" s="5" t="s">
        <v>578</v>
      </c>
      <c r="Q5" s="5" t="s">
        <v>577</v>
      </c>
      <c r="R5" s="5" t="s">
        <v>578</v>
      </c>
      <c r="S5" s="5" t="s">
        <v>577</v>
      </c>
      <c r="T5" s="5" t="s">
        <v>578</v>
      </c>
      <c r="U5" s="5" t="s">
        <v>577</v>
      </c>
      <c r="V5" s="5" t="s">
        <v>578</v>
      </c>
    </row>
    <row r="6" spans="1:22" ht="15">
      <c r="A6" s="39" t="s">
        <v>373</v>
      </c>
      <c r="B6" s="39"/>
      <c r="C6" s="39"/>
      <c r="D6" s="39"/>
      <c r="E6" s="39"/>
      <c r="F6" s="39"/>
      <c r="G6" s="39"/>
      <c r="H6" s="39"/>
      <c r="I6" s="39"/>
      <c r="J6" s="39"/>
      <c r="K6" s="39"/>
      <c r="L6" s="39" t="s">
        <v>373</v>
      </c>
      <c r="M6" s="39"/>
      <c r="N6" s="39"/>
      <c r="O6" s="39"/>
      <c r="P6" s="39"/>
      <c r="Q6" s="39"/>
      <c r="R6" s="39"/>
      <c r="S6" s="39"/>
      <c r="T6" s="39"/>
      <c r="U6" s="39"/>
      <c r="V6" s="39"/>
    </row>
    <row r="7" spans="1:22" ht="15">
      <c r="A7" s="39" t="s">
        <v>374</v>
      </c>
      <c r="B7" s="39"/>
      <c r="C7" s="39"/>
      <c r="D7" s="39"/>
      <c r="E7" s="39"/>
      <c r="F7" s="39"/>
      <c r="G7" s="39"/>
      <c r="H7" s="39"/>
      <c r="I7" s="39"/>
      <c r="J7" s="39"/>
      <c r="K7" s="39"/>
      <c r="L7" s="39" t="s">
        <v>374</v>
      </c>
      <c r="M7" s="39"/>
      <c r="N7" s="39"/>
      <c r="O7" s="39"/>
      <c r="P7" s="39"/>
      <c r="Q7" s="39"/>
      <c r="R7" s="39"/>
      <c r="S7" s="39"/>
      <c r="T7" s="39"/>
      <c r="U7" s="39"/>
      <c r="V7" s="39"/>
    </row>
    <row r="8" spans="1:22" ht="15.75">
      <c r="A8" s="366" t="s">
        <v>573</v>
      </c>
      <c r="B8" s="39"/>
      <c r="C8" s="39"/>
      <c r="D8" s="39"/>
      <c r="E8" s="39"/>
      <c r="F8" s="39"/>
      <c r="G8" s="39"/>
      <c r="H8" s="39"/>
      <c r="I8" s="39"/>
      <c r="J8" s="39"/>
      <c r="K8" s="39"/>
      <c r="L8" s="366" t="s">
        <v>573</v>
      </c>
      <c r="M8" s="39"/>
      <c r="N8" s="39"/>
      <c r="O8" s="39"/>
      <c r="P8" s="39"/>
      <c r="Q8" s="39"/>
      <c r="R8" s="39"/>
      <c r="S8" s="39"/>
      <c r="T8" s="39"/>
      <c r="U8" s="39"/>
      <c r="V8" s="39"/>
    </row>
    <row r="9" spans="1:22" ht="16.5">
      <c r="A9" s="5" t="s">
        <v>574</v>
      </c>
      <c r="B9" s="39"/>
      <c r="C9" s="39"/>
      <c r="D9" s="39"/>
      <c r="E9" s="39"/>
      <c r="F9" s="39"/>
      <c r="G9" s="39"/>
      <c r="H9" s="39"/>
      <c r="I9" s="39"/>
      <c r="J9" s="39"/>
      <c r="K9" s="39"/>
      <c r="L9" s="5" t="s">
        <v>574</v>
      </c>
      <c r="M9" s="39"/>
      <c r="N9" s="39"/>
      <c r="O9" s="39"/>
      <c r="P9" s="39"/>
      <c r="Q9" s="39"/>
      <c r="R9" s="39"/>
      <c r="S9" s="39"/>
      <c r="T9" s="39"/>
      <c r="U9" s="39"/>
      <c r="V9" s="39"/>
    </row>
    <row r="10" spans="1:22" ht="16.5">
      <c r="A10" s="5" t="s">
        <v>575</v>
      </c>
      <c r="B10" s="39"/>
      <c r="C10" s="39"/>
      <c r="D10" s="39"/>
      <c r="E10" s="39"/>
      <c r="F10" s="39"/>
      <c r="G10" s="39"/>
      <c r="H10" s="39"/>
      <c r="I10" s="39"/>
      <c r="J10" s="39"/>
      <c r="K10" s="39"/>
      <c r="L10" s="5" t="s">
        <v>575</v>
      </c>
      <c r="M10" s="39"/>
      <c r="N10" s="39"/>
      <c r="O10" s="39"/>
      <c r="P10" s="39"/>
      <c r="Q10" s="39"/>
      <c r="R10" s="39"/>
      <c r="S10" s="39"/>
      <c r="T10" s="39"/>
      <c r="U10" s="39"/>
      <c r="V10" s="39"/>
    </row>
    <row r="11" spans="1:22" ht="16.5">
      <c r="A11" s="5" t="s">
        <v>576</v>
      </c>
      <c r="B11" s="39"/>
      <c r="C11" s="39"/>
      <c r="D11" s="39"/>
      <c r="E11" s="39"/>
      <c r="F11" s="39"/>
      <c r="G11" s="39"/>
      <c r="H11" s="39"/>
      <c r="I11" s="39"/>
      <c r="J11" s="39"/>
      <c r="K11" s="39"/>
      <c r="L11" s="5" t="s">
        <v>576</v>
      </c>
      <c r="M11" s="39"/>
      <c r="N11" s="39"/>
      <c r="O11" s="39"/>
      <c r="P11" s="39"/>
      <c r="Q11" s="39"/>
      <c r="R11" s="39"/>
      <c r="S11" s="39"/>
      <c r="T11" s="39"/>
      <c r="U11" s="39"/>
      <c r="V11" s="39"/>
    </row>
    <row r="12" spans="1:22" ht="16.5">
      <c r="A12" s="5" t="s">
        <v>319</v>
      </c>
      <c r="B12" s="378"/>
      <c r="C12" s="379"/>
      <c r="D12" s="378"/>
      <c r="E12" s="379"/>
      <c r="F12" s="378"/>
      <c r="G12" s="379"/>
      <c r="H12" s="378"/>
      <c r="I12" s="379"/>
      <c r="J12" s="378"/>
      <c r="K12" s="379"/>
      <c r="L12" s="5" t="s">
        <v>319</v>
      </c>
      <c r="M12" s="378"/>
      <c r="N12" s="379"/>
      <c r="O12" s="378"/>
      <c r="P12" s="379"/>
      <c r="Q12" s="378"/>
      <c r="R12" s="379"/>
      <c r="S12" s="378"/>
      <c r="T12" s="379"/>
      <c r="U12" s="378"/>
      <c r="V12" s="379"/>
    </row>
    <row r="13" spans="1:22" ht="16.5">
      <c r="A13" s="5" t="s">
        <v>320</v>
      </c>
      <c r="B13" s="378"/>
      <c r="C13" s="379"/>
      <c r="D13" s="378"/>
      <c r="E13" s="379"/>
      <c r="F13" s="378"/>
      <c r="G13" s="379"/>
      <c r="H13" s="378"/>
      <c r="I13" s="379"/>
      <c r="J13" s="378"/>
      <c r="K13" s="379"/>
      <c r="L13" s="5" t="s">
        <v>320</v>
      </c>
      <c r="M13" s="378"/>
      <c r="N13" s="379"/>
      <c r="O13" s="378"/>
      <c r="P13" s="379"/>
      <c r="Q13" s="378"/>
      <c r="R13" s="379"/>
      <c r="S13" s="378"/>
      <c r="T13" s="379"/>
      <c r="U13" s="378"/>
      <c r="V13" s="379"/>
    </row>
    <row r="14" spans="1:22" ht="16.5">
      <c r="A14" s="5" t="s">
        <v>379</v>
      </c>
      <c r="B14" s="378"/>
      <c r="C14" s="379"/>
      <c r="D14" s="378"/>
      <c r="E14" s="379"/>
      <c r="F14" s="378"/>
      <c r="G14" s="379"/>
      <c r="H14" s="378"/>
      <c r="I14" s="379"/>
      <c r="J14" s="378"/>
      <c r="K14" s="379"/>
      <c r="L14" s="5" t="s">
        <v>379</v>
      </c>
      <c r="M14" s="378"/>
      <c r="N14" s="379"/>
      <c r="O14" s="378"/>
      <c r="P14" s="379"/>
      <c r="Q14" s="378"/>
      <c r="R14" s="379"/>
      <c r="S14" s="378"/>
      <c r="T14" s="379"/>
      <c r="U14" s="378"/>
      <c r="V14" s="379"/>
    </row>
    <row r="15" spans="1:22" ht="15">
      <c r="A15" s="43"/>
      <c r="B15" s="43"/>
      <c r="C15" s="43"/>
      <c r="D15" s="43"/>
      <c r="E15" s="43"/>
      <c r="F15" s="43"/>
      <c r="G15" s="43"/>
      <c r="H15" s="43"/>
      <c r="I15" s="43"/>
      <c r="J15" s="43"/>
      <c r="K15" s="43"/>
      <c r="L15" s="43"/>
      <c r="M15" s="43"/>
      <c r="N15" s="43"/>
      <c r="O15" s="43"/>
      <c r="P15" s="43"/>
      <c r="Q15" s="43"/>
      <c r="R15" s="43"/>
      <c r="S15" s="43"/>
      <c r="T15" s="43"/>
      <c r="U15" s="43"/>
      <c r="V15" s="43"/>
    </row>
    <row r="16" spans="1:22" ht="16.5">
      <c r="A16" s="5" t="s">
        <v>371</v>
      </c>
      <c r="B16" s="378">
        <v>6</v>
      </c>
      <c r="C16" s="379"/>
      <c r="D16" s="378">
        <v>7</v>
      </c>
      <c r="E16" s="379"/>
      <c r="F16" s="378">
        <v>8</v>
      </c>
      <c r="G16" s="379"/>
      <c r="H16" s="378">
        <v>9</v>
      </c>
      <c r="I16" s="379"/>
      <c r="J16" s="378">
        <v>10</v>
      </c>
      <c r="K16" s="379"/>
      <c r="L16" s="5" t="s">
        <v>371</v>
      </c>
      <c r="M16" s="378">
        <v>21</v>
      </c>
      <c r="N16" s="379"/>
      <c r="O16" s="378">
        <v>22</v>
      </c>
      <c r="P16" s="379"/>
      <c r="Q16" s="378">
        <v>23</v>
      </c>
      <c r="R16" s="379"/>
      <c r="S16" s="378">
        <v>24</v>
      </c>
      <c r="T16" s="379"/>
      <c r="U16" s="378">
        <v>25</v>
      </c>
      <c r="V16" s="379"/>
    </row>
    <row r="17" spans="1:22" ht="16.5">
      <c r="A17" s="5" t="s">
        <v>572</v>
      </c>
      <c r="B17" s="5" t="s">
        <v>577</v>
      </c>
      <c r="C17" s="5" t="s">
        <v>578</v>
      </c>
      <c r="D17" s="5" t="s">
        <v>577</v>
      </c>
      <c r="E17" s="5" t="s">
        <v>578</v>
      </c>
      <c r="F17" s="5" t="s">
        <v>577</v>
      </c>
      <c r="G17" s="5" t="s">
        <v>578</v>
      </c>
      <c r="H17" s="5" t="s">
        <v>577</v>
      </c>
      <c r="I17" s="5" t="s">
        <v>578</v>
      </c>
      <c r="J17" s="5" t="s">
        <v>577</v>
      </c>
      <c r="K17" s="5" t="s">
        <v>578</v>
      </c>
      <c r="L17" s="5" t="s">
        <v>572</v>
      </c>
      <c r="M17" s="5" t="s">
        <v>577</v>
      </c>
      <c r="N17" s="5" t="s">
        <v>578</v>
      </c>
      <c r="O17" s="5" t="s">
        <v>577</v>
      </c>
      <c r="P17" s="5" t="s">
        <v>578</v>
      </c>
      <c r="Q17" s="5" t="s">
        <v>577</v>
      </c>
      <c r="R17" s="5" t="s">
        <v>578</v>
      </c>
      <c r="S17" s="5" t="s">
        <v>577</v>
      </c>
      <c r="T17" s="5" t="s">
        <v>578</v>
      </c>
      <c r="U17" s="5" t="s">
        <v>577</v>
      </c>
      <c r="V17" s="5" t="s">
        <v>578</v>
      </c>
    </row>
    <row r="18" spans="1:22" ht="15">
      <c r="A18" s="39" t="s">
        <v>373</v>
      </c>
      <c r="B18" s="39"/>
      <c r="C18" s="39"/>
      <c r="D18" s="39"/>
      <c r="E18" s="39"/>
      <c r="F18" s="39"/>
      <c r="G18" s="39"/>
      <c r="H18" s="39"/>
      <c r="I18" s="39"/>
      <c r="J18" s="39"/>
      <c r="K18" s="39"/>
      <c r="L18" s="39" t="s">
        <v>373</v>
      </c>
      <c r="M18" s="39"/>
      <c r="N18" s="39"/>
      <c r="O18" s="39"/>
      <c r="P18" s="39"/>
      <c r="Q18" s="39"/>
      <c r="R18" s="39"/>
      <c r="S18" s="39"/>
      <c r="T18" s="39"/>
      <c r="U18" s="39"/>
      <c r="V18" s="39"/>
    </row>
    <row r="19" spans="1:22" ht="15">
      <c r="A19" s="39" t="s">
        <v>374</v>
      </c>
      <c r="B19" s="39"/>
      <c r="C19" s="39"/>
      <c r="D19" s="39"/>
      <c r="E19" s="39"/>
      <c r="F19" s="39"/>
      <c r="G19" s="39"/>
      <c r="H19" s="39"/>
      <c r="I19" s="39"/>
      <c r="J19" s="39"/>
      <c r="K19" s="39"/>
      <c r="L19" s="39" t="s">
        <v>374</v>
      </c>
      <c r="M19" s="39"/>
      <c r="N19" s="39"/>
      <c r="O19" s="39"/>
      <c r="P19" s="39"/>
      <c r="Q19" s="39"/>
      <c r="R19" s="39"/>
      <c r="S19" s="39"/>
      <c r="T19" s="39"/>
      <c r="U19" s="39"/>
      <c r="V19" s="39"/>
    </row>
    <row r="20" spans="1:22" ht="15.75">
      <c r="A20" s="366" t="s">
        <v>573</v>
      </c>
      <c r="B20" s="39"/>
      <c r="C20" s="39"/>
      <c r="D20" s="39"/>
      <c r="E20" s="39"/>
      <c r="F20" s="39"/>
      <c r="G20" s="39"/>
      <c r="H20" s="39"/>
      <c r="I20" s="39"/>
      <c r="J20" s="39"/>
      <c r="K20" s="39"/>
      <c r="L20" s="366" t="s">
        <v>573</v>
      </c>
      <c r="M20" s="39"/>
      <c r="N20" s="39"/>
      <c r="O20" s="39"/>
      <c r="P20" s="39"/>
      <c r="Q20" s="39"/>
      <c r="R20" s="39"/>
      <c r="S20" s="39"/>
      <c r="T20" s="39"/>
      <c r="U20" s="39"/>
      <c r="V20" s="39"/>
    </row>
    <row r="21" spans="1:22" ht="16.5">
      <c r="A21" s="5" t="s">
        <v>574</v>
      </c>
      <c r="B21" s="39"/>
      <c r="C21" s="39"/>
      <c r="D21" s="39"/>
      <c r="E21" s="39"/>
      <c r="F21" s="39"/>
      <c r="G21" s="39"/>
      <c r="H21" s="39"/>
      <c r="I21" s="39"/>
      <c r="J21" s="39"/>
      <c r="K21" s="39"/>
      <c r="L21" s="5" t="s">
        <v>574</v>
      </c>
      <c r="M21" s="39"/>
      <c r="N21" s="39"/>
      <c r="O21" s="39"/>
      <c r="P21" s="39"/>
      <c r="Q21" s="39"/>
      <c r="R21" s="39"/>
      <c r="S21" s="39"/>
      <c r="T21" s="39"/>
      <c r="U21" s="39"/>
      <c r="V21" s="39"/>
    </row>
    <row r="22" spans="1:22" ht="16.5">
      <c r="A22" s="5" t="s">
        <v>575</v>
      </c>
      <c r="B22" s="39"/>
      <c r="C22" s="39"/>
      <c r="D22" s="39"/>
      <c r="E22" s="39"/>
      <c r="F22" s="39"/>
      <c r="G22" s="39"/>
      <c r="H22" s="39"/>
      <c r="I22" s="39"/>
      <c r="J22" s="39"/>
      <c r="K22" s="39"/>
      <c r="L22" s="5" t="s">
        <v>575</v>
      </c>
      <c r="M22" s="39"/>
      <c r="N22" s="39"/>
      <c r="O22" s="39"/>
      <c r="P22" s="39"/>
      <c r="Q22" s="39"/>
      <c r="R22" s="39"/>
      <c r="S22" s="39"/>
      <c r="T22" s="39"/>
      <c r="U22" s="39"/>
      <c r="V22" s="39"/>
    </row>
    <row r="23" spans="1:22" ht="16.5">
      <c r="A23" s="5" t="s">
        <v>576</v>
      </c>
      <c r="B23" s="39"/>
      <c r="C23" s="39"/>
      <c r="D23" s="39"/>
      <c r="E23" s="39"/>
      <c r="F23" s="39"/>
      <c r="G23" s="39"/>
      <c r="H23" s="39"/>
      <c r="I23" s="39"/>
      <c r="J23" s="39"/>
      <c r="K23" s="39"/>
      <c r="L23" s="5" t="s">
        <v>576</v>
      </c>
      <c r="M23" s="39"/>
      <c r="N23" s="39"/>
      <c r="O23" s="39"/>
      <c r="P23" s="39"/>
      <c r="Q23" s="39"/>
      <c r="R23" s="39"/>
      <c r="S23" s="39"/>
      <c r="T23" s="39"/>
      <c r="U23" s="39"/>
      <c r="V23" s="39"/>
    </row>
    <row r="24" spans="1:22" ht="16.5">
      <c r="A24" s="5" t="s">
        <v>319</v>
      </c>
      <c r="B24" s="378"/>
      <c r="C24" s="379"/>
      <c r="D24" s="378"/>
      <c r="E24" s="379"/>
      <c r="F24" s="378"/>
      <c r="G24" s="379"/>
      <c r="H24" s="378"/>
      <c r="I24" s="379"/>
      <c r="J24" s="378"/>
      <c r="K24" s="379"/>
      <c r="L24" s="5" t="s">
        <v>319</v>
      </c>
      <c r="M24" s="378"/>
      <c r="N24" s="379"/>
      <c r="O24" s="378"/>
      <c r="P24" s="379"/>
      <c r="Q24" s="378"/>
      <c r="R24" s="379"/>
      <c r="S24" s="378"/>
      <c r="T24" s="379"/>
      <c r="U24" s="378"/>
      <c r="V24" s="379"/>
    </row>
    <row r="25" spans="1:22" ht="16.5">
      <c r="A25" s="5" t="s">
        <v>320</v>
      </c>
      <c r="B25" s="378"/>
      <c r="C25" s="379"/>
      <c r="D25" s="378"/>
      <c r="E25" s="379"/>
      <c r="F25" s="378"/>
      <c r="G25" s="379"/>
      <c r="H25" s="378"/>
      <c r="I25" s="379"/>
      <c r="J25" s="378"/>
      <c r="K25" s="379"/>
      <c r="L25" s="5" t="s">
        <v>320</v>
      </c>
      <c r="M25" s="378"/>
      <c r="N25" s="379"/>
      <c r="O25" s="378"/>
      <c r="P25" s="379"/>
      <c r="Q25" s="378"/>
      <c r="R25" s="379"/>
      <c r="S25" s="378"/>
      <c r="T25" s="379"/>
      <c r="U25" s="378"/>
      <c r="V25" s="379"/>
    </row>
    <row r="26" spans="1:22" ht="16.5">
      <c r="A26" s="5" t="s">
        <v>379</v>
      </c>
      <c r="B26" s="378"/>
      <c r="C26" s="379"/>
      <c r="D26" s="378"/>
      <c r="E26" s="379"/>
      <c r="F26" s="378"/>
      <c r="G26" s="379"/>
      <c r="H26" s="378"/>
      <c r="I26" s="379"/>
      <c r="J26" s="378"/>
      <c r="K26" s="379"/>
      <c r="L26" s="5" t="s">
        <v>379</v>
      </c>
      <c r="M26" s="378"/>
      <c r="N26" s="379"/>
      <c r="O26" s="378"/>
      <c r="P26" s="379"/>
      <c r="Q26" s="378"/>
      <c r="R26" s="379"/>
      <c r="S26" s="378"/>
      <c r="T26" s="379"/>
      <c r="U26" s="378"/>
      <c r="V26" s="379"/>
    </row>
    <row r="27" spans="1:22" ht="15">
      <c r="A27" s="43"/>
      <c r="B27" s="43"/>
      <c r="C27" s="43"/>
      <c r="D27" s="43"/>
      <c r="E27" s="43"/>
      <c r="F27" s="43"/>
      <c r="G27" s="43"/>
      <c r="H27" s="43"/>
      <c r="I27" s="43"/>
      <c r="J27" s="43"/>
      <c r="K27" s="43"/>
      <c r="L27" s="43"/>
      <c r="M27" s="43"/>
      <c r="N27" s="43"/>
      <c r="O27" s="43"/>
      <c r="P27" s="43"/>
      <c r="Q27" s="43"/>
      <c r="R27" s="43"/>
      <c r="S27" s="43"/>
      <c r="T27" s="43"/>
      <c r="U27" s="43"/>
      <c r="V27" s="43"/>
    </row>
    <row r="28" spans="1:24" ht="16.5">
      <c r="A28" s="5" t="s">
        <v>371</v>
      </c>
      <c r="B28" s="378">
        <v>11</v>
      </c>
      <c r="C28" s="379"/>
      <c r="D28" s="378">
        <v>12</v>
      </c>
      <c r="E28" s="379"/>
      <c r="F28" s="378">
        <v>13</v>
      </c>
      <c r="G28" s="379"/>
      <c r="H28" s="378">
        <v>14</v>
      </c>
      <c r="I28" s="379"/>
      <c r="J28" s="378">
        <v>15</v>
      </c>
      <c r="K28" s="379"/>
      <c r="L28" s="5" t="s">
        <v>371</v>
      </c>
      <c r="M28" s="378">
        <v>26</v>
      </c>
      <c r="N28" s="379"/>
      <c r="O28" s="378">
        <v>27</v>
      </c>
      <c r="P28" s="379"/>
      <c r="Q28" s="378">
        <v>28</v>
      </c>
      <c r="R28" s="379"/>
      <c r="S28" s="378">
        <v>29</v>
      </c>
      <c r="T28" s="379"/>
      <c r="U28" s="378">
        <v>30</v>
      </c>
      <c r="V28" s="379"/>
      <c r="W28" s="378">
        <v>31</v>
      </c>
      <c r="X28" s="379"/>
    </row>
    <row r="29" spans="1:24" ht="16.5">
      <c r="A29" s="5" t="s">
        <v>572</v>
      </c>
      <c r="B29" s="5" t="s">
        <v>577</v>
      </c>
      <c r="C29" s="5" t="s">
        <v>578</v>
      </c>
      <c r="D29" s="5" t="s">
        <v>577</v>
      </c>
      <c r="E29" s="5" t="s">
        <v>578</v>
      </c>
      <c r="F29" s="5" t="s">
        <v>577</v>
      </c>
      <c r="G29" s="5" t="s">
        <v>578</v>
      </c>
      <c r="H29" s="5" t="s">
        <v>577</v>
      </c>
      <c r="I29" s="5" t="s">
        <v>578</v>
      </c>
      <c r="J29" s="5" t="s">
        <v>577</v>
      </c>
      <c r="K29" s="5" t="s">
        <v>578</v>
      </c>
      <c r="L29" s="5" t="s">
        <v>572</v>
      </c>
      <c r="M29" s="5" t="s">
        <v>577</v>
      </c>
      <c r="N29" s="5" t="s">
        <v>578</v>
      </c>
      <c r="O29" s="5" t="s">
        <v>577</v>
      </c>
      <c r="P29" s="5" t="s">
        <v>578</v>
      </c>
      <c r="Q29" s="5" t="s">
        <v>577</v>
      </c>
      <c r="R29" s="5" t="s">
        <v>578</v>
      </c>
      <c r="S29" s="5" t="s">
        <v>577</v>
      </c>
      <c r="T29" s="5" t="s">
        <v>578</v>
      </c>
      <c r="U29" s="5" t="s">
        <v>577</v>
      </c>
      <c r="V29" s="5" t="s">
        <v>578</v>
      </c>
      <c r="W29" s="5" t="s">
        <v>577</v>
      </c>
      <c r="X29" s="5" t="s">
        <v>578</v>
      </c>
    </row>
    <row r="30" spans="1:24" ht="15">
      <c r="A30" s="39" t="s">
        <v>373</v>
      </c>
      <c r="B30" s="39"/>
      <c r="C30" s="39"/>
      <c r="D30" s="39"/>
      <c r="E30" s="39"/>
      <c r="F30" s="39"/>
      <c r="G30" s="39"/>
      <c r="H30" s="39"/>
      <c r="I30" s="39"/>
      <c r="J30" s="39"/>
      <c r="K30" s="39"/>
      <c r="L30" s="39" t="s">
        <v>373</v>
      </c>
      <c r="M30" s="39"/>
      <c r="N30" s="39"/>
      <c r="O30" s="39"/>
      <c r="P30" s="39"/>
      <c r="Q30" s="39"/>
      <c r="R30" s="39"/>
      <c r="S30" s="39"/>
      <c r="T30" s="39"/>
      <c r="U30" s="39"/>
      <c r="V30" s="39"/>
      <c r="W30" s="39"/>
      <c r="X30" s="39"/>
    </row>
    <row r="31" spans="1:24" ht="15">
      <c r="A31" s="39" t="s">
        <v>374</v>
      </c>
      <c r="B31" s="39"/>
      <c r="C31" s="39"/>
      <c r="D31" s="39"/>
      <c r="E31" s="39"/>
      <c r="F31" s="39"/>
      <c r="G31" s="39"/>
      <c r="H31" s="39"/>
      <c r="I31" s="39"/>
      <c r="J31" s="39"/>
      <c r="K31" s="39"/>
      <c r="L31" s="39" t="s">
        <v>374</v>
      </c>
      <c r="M31" s="39"/>
      <c r="N31" s="39"/>
      <c r="O31" s="39"/>
      <c r="P31" s="39"/>
      <c r="Q31" s="39"/>
      <c r="R31" s="39"/>
      <c r="S31" s="39"/>
      <c r="T31" s="39"/>
      <c r="U31" s="39"/>
      <c r="V31" s="39"/>
      <c r="W31" s="39"/>
      <c r="X31" s="39"/>
    </row>
    <row r="32" spans="1:24" ht="15.75">
      <c r="A32" s="366" t="s">
        <v>573</v>
      </c>
      <c r="B32" s="39"/>
      <c r="C32" s="39"/>
      <c r="D32" s="39"/>
      <c r="E32" s="39"/>
      <c r="F32" s="39"/>
      <c r="G32" s="39"/>
      <c r="H32" s="39"/>
      <c r="I32" s="39"/>
      <c r="J32" s="39"/>
      <c r="K32" s="39"/>
      <c r="L32" s="366" t="s">
        <v>573</v>
      </c>
      <c r="M32" s="39"/>
      <c r="N32" s="39"/>
      <c r="O32" s="39"/>
      <c r="P32" s="39"/>
      <c r="Q32" s="39"/>
      <c r="R32" s="39"/>
      <c r="S32" s="39"/>
      <c r="T32" s="39"/>
      <c r="U32" s="39"/>
      <c r="V32" s="39"/>
      <c r="W32" s="39"/>
      <c r="X32" s="39"/>
    </row>
    <row r="33" spans="1:24" ht="16.5">
      <c r="A33" s="5" t="s">
        <v>574</v>
      </c>
      <c r="B33" s="39"/>
      <c r="C33" s="39"/>
      <c r="D33" s="39"/>
      <c r="E33" s="39"/>
      <c r="F33" s="39"/>
      <c r="G33" s="39"/>
      <c r="H33" s="39"/>
      <c r="I33" s="39"/>
      <c r="J33" s="39"/>
      <c r="K33" s="39"/>
      <c r="L33" s="5" t="s">
        <v>574</v>
      </c>
      <c r="M33" s="39"/>
      <c r="N33" s="39"/>
      <c r="O33" s="39"/>
      <c r="P33" s="39"/>
      <c r="Q33" s="39"/>
      <c r="R33" s="39"/>
      <c r="S33" s="39"/>
      <c r="T33" s="39"/>
      <c r="U33" s="39"/>
      <c r="V33" s="39"/>
      <c r="W33" s="39"/>
      <c r="X33" s="39"/>
    </row>
    <row r="34" spans="1:24" ht="16.5">
      <c r="A34" s="5" t="s">
        <v>575</v>
      </c>
      <c r="B34" s="39"/>
      <c r="C34" s="39"/>
      <c r="D34" s="39"/>
      <c r="E34" s="39"/>
      <c r="F34" s="39"/>
      <c r="G34" s="39"/>
      <c r="H34" s="39"/>
      <c r="I34" s="39"/>
      <c r="J34" s="39"/>
      <c r="K34" s="39"/>
      <c r="L34" s="5" t="s">
        <v>575</v>
      </c>
      <c r="M34" s="39"/>
      <c r="N34" s="39"/>
      <c r="O34" s="39"/>
      <c r="P34" s="39"/>
      <c r="Q34" s="39"/>
      <c r="R34" s="39"/>
      <c r="S34" s="39"/>
      <c r="T34" s="39"/>
      <c r="U34" s="39"/>
      <c r="V34" s="39"/>
      <c r="W34" s="39"/>
      <c r="X34" s="39"/>
    </row>
    <row r="35" spans="1:24" ht="16.5">
      <c r="A35" s="5" t="s">
        <v>576</v>
      </c>
      <c r="B35" s="39"/>
      <c r="C35" s="39"/>
      <c r="D35" s="39"/>
      <c r="E35" s="39"/>
      <c r="F35" s="39"/>
      <c r="G35" s="39"/>
      <c r="H35" s="39"/>
      <c r="I35" s="39"/>
      <c r="J35" s="39"/>
      <c r="K35" s="39"/>
      <c r="L35" s="5" t="s">
        <v>576</v>
      </c>
      <c r="M35" s="39"/>
      <c r="N35" s="39"/>
      <c r="O35" s="39"/>
      <c r="P35" s="39"/>
      <c r="Q35" s="39"/>
      <c r="R35" s="39"/>
      <c r="S35" s="39"/>
      <c r="T35" s="39"/>
      <c r="U35" s="39"/>
      <c r="V35" s="39"/>
      <c r="W35" s="39"/>
      <c r="X35" s="39"/>
    </row>
    <row r="36" spans="1:24" ht="16.5">
      <c r="A36" s="5" t="s">
        <v>319</v>
      </c>
      <c r="B36" s="378"/>
      <c r="C36" s="379"/>
      <c r="D36" s="378"/>
      <c r="E36" s="379"/>
      <c r="F36" s="378"/>
      <c r="G36" s="379"/>
      <c r="H36" s="378"/>
      <c r="I36" s="379"/>
      <c r="J36" s="378"/>
      <c r="K36" s="379"/>
      <c r="L36" s="5" t="s">
        <v>319</v>
      </c>
      <c r="M36" s="378"/>
      <c r="N36" s="379"/>
      <c r="O36" s="378"/>
      <c r="P36" s="379"/>
      <c r="Q36" s="378"/>
      <c r="R36" s="379"/>
      <c r="S36" s="378"/>
      <c r="T36" s="379"/>
      <c r="U36" s="378"/>
      <c r="V36" s="379"/>
      <c r="W36" s="378"/>
      <c r="X36" s="379"/>
    </row>
    <row r="37" spans="1:24" ht="16.5">
      <c r="A37" s="5" t="s">
        <v>320</v>
      </c>
      <c r="B37" s="378"/>
      <c r="C37" s="379"/>
      <c r="D37" s="378"/>
      <c r="E37" s="379"/>
      <c r="F37" s="378"/>
      <c r="G37" s="379"/>
      <c r="H37" s="378"/>
      <c r="I37" s="379"/>
      <c r="J37" s="378"/>
      <c r="K37" s="379"/>
      <c r="L37" s="5" t="s">
        <v>320</v>
      </c>
      <c r="M37" s="378"/>
      <c r="N37" s="379"/>
      <c r="O37" s="378"/>
      <c r="P37" s="379"/>
      <c r="Q37" s="378"/>
      <c r="R37" s="379"/>
      <c r="S37" s="378"/>
      <c r="T37" s="379"/>
      <c r="U37" s="378"/>
      <c r="V37" s="379"/>
      <c r="W37" s="378"/>
      <c r="X37" s="379"/>
    </row>
    <row r="38" spans="1:24" ht="16.5">
      <c r="A38" s="5" t="s">
        <v>379</v>
      </c>
      <c r="B38" s="378"/>
      <c r="C38" s="379"/>
      <c r="D38" s="378"/>
      <c r="E38" s="379"/>
      <c r="F38" s="378"/>
      <c r="G38" s="379"/>
      <c r="H38" s="378"/>
      <c r="I38" s="379"/>
      <c r="J38" s="378"/>
      <c r="K38" s="379"/>
      <c r="L38" s="5" t="s">
        <v>379</v>
      </c>
      <c r="M38" s="378"/>
      <c r="N38" s="379"/>
      <c r="O38" s="378"/>
      <c r="P38" s="379"/>
      <c r="Q38" s="378"/>
      <c r="R38" s="379"/>
      <c r="S38" s="378"/>
      <c r="T38" s="379"/>
      <c r="U38" s="378"/>
      <c r="V38" s="379"/>
      <c r="W38" s="378"/>
      <c r="X38" s="379"/>
    </row>
    <row r="39" spans="1:22" ht="16.5">
      <c r="A39" s="3"/>
      <c r="B39" s="3"/>
      <c r="C39" s="3"/>
      <c r="D39" s="3"/>
      <c r="E39" s="3"/>
      <c r="F39" s="3"/>
      <c r="G39" s="3"/>
      <c r="H39" s="3"/>
      <c r="I39" s="3"/>
      <c r="J39" s="3"/>
      <c r="K39" s="3"/>
      <c r="L39" s="3"/>
      <c r="M39" s="3"/>
      <c r="N39" s="3"/>
      <c r="O39" s="3"/>
      <c r="P39" s="3"/>
      <c r="Q39" s="3"/>
      <c r="R39" s="3"/>
      <c r="S39" s="3"/>
      <c r="T39" s="3"/>
      <c r="U39" s="3"/>
      <c r="V39" s="3"/>
    </row>
    <row r="40" spans="1:22" ht="16.5">
      <c r="A40" s="562"/>
      <c r="B40" s="562"/>
      <c r="C40" s="562"/>
      <c r="D40" s="562"/>
      <c r="E40" s="562"/>
      <c r="F40" s="562"/>
      <c r="G40" s="562"/>
      <c r="H40" s="562"/>
      <c r="I40" s="562"/>
      <c r="J40" s="562"/>
      <c r="K40" s="284"/>
      <c r="L40" s="562"/>
      <c r="M40" s="562"/>
      <c r="N40" s="562"/>
      <c r="O40" s="562"/>
      <c r="P40" s="562"/>
      <c r="Q40" s="562"/>
      <c r="R40" s="562"/>
      <c r="S40" s="562"/>
      <c r="T40" s="562"/>
      <c r="U40" s="562"/>
      <c r="V40" s="284"/>
    </row>
    <row r="41" spans="1:22" ht="16.5">
      <c r="A41" s="30"/>
      <c r="B41" s="30"/>
      <c r="C41" s="30"/>
      <c r="D41" s="30"/>
      <c r="E41" s="30"/>
      <c r="F41" s="30"/>
      <c r="G41" s="30"/>
      <c r="H41" s="30"/>
      <c r="I41" s="30"/>
      <c r="J41" s="30"/>
      <c r="K41" s="284"/>
      <c r="L41" s="30"/>
      <c r="M41" s="30"/>
      <c r="N41" s="30"/>
      <c r="O41" s="30"/>
      <c r="P41" s="30"/>
      <c r="Q41" s="30"/>
      <c r="R41" s="30"/>
      <c r="S41" s="30"/>
      <c r="T41" s="30"/>
      <c r="U41" s="30"/>
      <c r="V41" s="284"/>
    </row>
  </sheetData>
  <sheetProtection/>
  <mergeCells count="133">
    <mergeCell ref="B3:C3"/>
    <mergeCell ref="E3:F3"/>
    <mergeCell ref="A40:J40"/>
    <mergeCell ref="B4:C4"/>
    <mergeCell ref="D4:E4"/>
    <mergeCell ref="F4:G4"/>
    <mergeCell ref="H4:I4"/>
    <mergeCell ref="J4:K4"/>
    <mergeCell ref="B16:C16"/>
    <mergeCell ref="D16:E16"/>
    <mergeCell ref="F16:G16"/>
    <mergeCell ref="H16:I16"/>
    <mergeCell ref="J16:K16"/>
    <mergeCell ref="B28:C28"/>
    <mergeCell ref="D28:E28"/>
    <mergeCell ref="F28:G28"/>
    <mergeCell ref="H28:I28"/>
    <mergeCell ref="J28:K28"/>
    <mergeCell ref="F25:G25"/>
    <mergeCell ref="F26:G26"/>
    <mergeCell ref="M16:N16"/>
    <mergeCell ref="O16:P16"/>
    <mergeCell ref="Q16:R16"/>
    <mergeCell ref="S16:T16"/>
    <mergeCell ref="U16:V16"/>
    <mergeCell ref="M24:N24"/>
    <mergeCell ref="O24:P24"/>
    <mergeCell ref="Q24:R24"/>
    <mergeCell ref="S24:T24"/>
    <mergeCell ref="U24:V24"/>
    <mergeCell ref="M13:N13"/>
    <mergeCell ref="O13:P13"/>
    <mergeCell ref="Q13:R13"/>
    <mergeCell ref="S13:T13"/>
    <mergeCell ref="U13:V13"/>
    <mergeCell ref="M14:N14"/>
    <mergeCell ref="O14:P14"/>
    <mergeCell ref="Q14:R14"/>
    <mergeCell ref="S14:T14"/>
    <mergeCell ref="U14:V14"/>
    <mergeCell ref="S4:T4"/>
    <mergeCell ref="U4:V4"/>
    <mergeCell ref="M12:N12"/>
    <mergeCell ref="O12:P12"/>
    <mergeCell ref="Q12:R12"/>
    <mergeCell ref="S12:T12"/>
    <mergeCell ref="U12:V12"/>
    <mergeCell ref="B12:C12"/>
    <mergeCell ref="B13:C13"/>
    <mergeCell ref="B14:C14"/>
    <mergeCell ref="D12:E12"/>
    <mergeCell ref="D13:E13"/>
    <mergeCell ref="D14:E14"/>
    <mergeCell ref="F12:G12"/>
    <mergeCell ref="F13:G13"/>
    <mergeCell ref="F14:G14"/>
    <mergeCell ref="H12:I12"/>
    <mergeCell ref="H13:I13"/>
    <mergeCell ref="H14:I14"/>
    <mergeCell ref="J12:K12"/>
    <mergeCell ref="J13:K13"/>
    <mergeCell ref="J14:K14"/>
    <mergeCell ref="B24:C24"/>
    <mergeCell ref="B25:C25"/>
    <mergeCell ref="B26:C26"/>
    <mergeCell ref="D24:E24"/>
    <mergeCell ref="D25:E25"/>
    <mergeCell ref="D26:E26"/>
    <mergeCell ref="F24:G24"/>
    <mergeCell ref="H25:I25"/>
    <mergeCell ref="H24:I24"/>
    <mergeCell ref="H26:I26"/>
    <mergeCell ref="J24:K24"/>
    <mergeCell ref="J25:K25"/>
    <mergeCell ref="J26:K26"/>
    <mergeCell ref="B37:C37"/>
    <mergeCell ref="B36:C36"/>
    <mergeCell ref="B38:C38"/>
    <mergeCell ref="D36:E36"/>
    <mergeCell ref="D37:E37"/>
    <mergeCell ref="D38:E38"/>
    <mergeCell ref="F36:G36"/>
    <mergeCell ref="F37:G37"/>
    <mergeCell ref="F38:G38"/>
    <mergeCell ref="H36:I36"/>
    <mergeCell ref="H37:I37"/>
    <mergeCell ref="H38:I38"/>
    <mergeCell ref="J36:K36"/>
    <mergeCell ref="J37:K37"/>
    <mergeCell ref="J38:K38"/>
    <mergeCell ref="A2:K2"/>
    <mergeCell ref="L2:V2"/>
    <mergeCell ref="M3:N3"/>
    <mergeCell ref="P3:Q3"/>
    <mergeCell ref="M4:N4"/>
    <mergeCell ref="O4:P4"/>
    <mergeCell ref="Q4:R4"/>
    <mergeCell ref="M25:N25"/>
    <mergeCell ref="O25:P25"/>
    <mergeCell ref="Q25:R25"/>
    <mergeCell ref="S25:T25"/>
    <mergeCell ref="U25:V25"/>
    <mergeCell ref="M26:N26"/>
    <mergeCell ref="O26:P26"/>
    <mergeCell ref="Q26:R26"/>
    <mergeCell ref="S26:T26"/>
    <mergeCell ref="U26:V26"/>
    <mergeCell ref="M28:N28"/>
    <mergeCell ref="O28:P28"/>
    <mergeCell ref="Q28:R28"/>
    <mergeCell ref="S28:T28"/>
    <mergeCell ref="U28:V28"/>
    <mergeCell ref="M36:N36"/>
    <mergeCell ref="O36:P36"/>
    <mergeCell ref="Q36:R36"/>
    <mergeCell ref="S36:T36"/>
    <mergeCell ref="U36:V36"/>
    <mergeCell ref="U37:V37"/>
    <mergeCell ref="M38:N38"/>
    <mergeCell ref="O38:P38"/>
    <mergeCell ref="Q38:R38"/>
    <mergeCell ref="S38:T38"/>
    <mergeCell ref="U38:V38"/>
    <mergeCell ref="L40:U40"/>
    <mergeCell ref="L1:W1"/>
    <mergeCell ref="W28:X28"/>
    <mergeCell ref="W36:X36"/>
    <mergeCell ref="W37:X37"/>
    <mergeCell ref="W38:X38"/>
    <mergeCell ref="M37:N37"/>
    <mergeCell ref="O37:P37"/>
    <mergeCell ref="Q37:R37"/>
    <mergeCell ref="S37:T37"/>
  </mergeCells>
  <printOptions/>
  <pageMargins left="0.7" right="0.7" top="0.75" bottom="0.75" header="0.3" footer="0.3"/>
  <pageSetup horizontalDpi="300" verticalDpi="300" orientation="portrait" paperSize="9" r:id="rId1"/>
  <headerFooter>
    <oddHeader>&amp;L&amp;"標楷體,標準"奇美醫療財團法人奇美醫院   檢查人員簽名:                   覆核人員簽名:</oddHeader>
  </headerFooter>
</worksheet>
</file>

<file path=xl/worksheets/sheet2.xml><?xml version="1.0" encoding="utf-8"?>
<worksheet xmlns="http://schemas.openxmlformats.org/spreadsheetml/2006/main" xmlns:r="http://schemas.openxmlformats.org/officeDocument/2006/relationships">
  <dimension ref="A1:G26"/>
  <sheetViews>
    <sheetView showGridLines="0" zoomScalePageLayoutView="0" workbookViewId="0" topLeftCell="A4">
      <selection activeCell="B12" sqref="B12"/>
    </sheetView>
  </sheetViews>
  <sheetFormatPr defaultColWidth="9.00390625" defaultRowHeight="14.25"/>
  <cols>
    <col min="1" max="1" width="6.875" style="0" customWidth="1"/>
    <col min="2" max="2" width="52.625" style="0" bestFit="1" customWidth="1"/>
  </cols>
  <sheetData>
    <row r="1" spans="1:6" ht="26.25" customHeight="1">
      <c r="A1" s="371" t="s">
        <v>232</v>
      </c>
      <c r="B1" s="371"/>
      <c r="C1" s="371"/>
      <c r="D1" s="371"/>
      <c r="E1" s="180"/>
      <c r="F1" s="180"/>
    </row>
    <row r="2" spans="1:6" ht="26.25" customHeight="1">
      <c r="A2" s="31"/>
      <c r="B2" s="31"/>
      <c r="C2" s="31"/>
      <c r="D2" s="31"/>
      <c r="E2" s="31"/>
      <c r="F2" s="31"/>
    </row>
    <row r="3" spans="1:7" ht="21">
      <c r="A3" s="369" t="s">
        <v>245</v>
      </c>
      <c r="B3" s="370"/>
      <c r="C3" s="178" t="s">
        <v>243</v>
      </c>
      <c r="D3" s="178" t="s">
        <v>244</v>
      </c>
      <c r="E3" s="176"/>
      <c r="F3" s="176"/>
      <c r="G3" s="176"/>
    </row>
    <row r="4" spans="1:7" ht="21">
      <c r="A4" s="160">
        <v>1</v>
      </c>
      <c r="B4" s="179" t="s">
        <v>235</v>
      </c>
      <c r="C4" s="45"/>
      <c r="D4" s="179"/>
      <c r="E4" s="177"/>
      <c r="F4" s="176"/>
      <c r="G4" s="176"/>
    </row>
    <row r="5" spans="1:7" ht="21">
      <c r="A5" s="160">
        <v>2</v>
      </c>
      <c r="B5" s="179" t="s">
        <v>241</v>
      </c>
      <c r="C5" s="45"/>
      <c r="D5" s="179"/>
      <c r="E5" s="177"/>
      <c r="F5" s="176"/>
      <c r="G5" s="176"/>
    </row>
    <row r="6" spans="1:7" ht="21">
      <c r="A6" s="160">
        <v>3</v>
      </c>
      <c r="B6" s="179" t="s">
        <v>242</v>
      </c>
      <c r="C6" s="45"/>
      <c r="D6" s="179"/>
      <c r="E6" s="177"/>
      <c r="F6" s="176"/>
      <c r="G6" s="176"/>
    </row>
    <row r="7" spans="1:7" ht="21">
      <c r="A7" s="160">
        <v>4</v>
      </c>
      <c r="B7" s="179" t="s">
        <v>335</v>
      </c>
      <c r="C7" s="45"/>
      <c r="D7" s="179"/>
      <c r="E7" s="177"/>
      <c r="F7" s="176"/>
      <c r="G7" s="176"/>
    </row>
    <row r="8" spans="1:7" ht="21">
      <c r="A8" s="160">
        <v>5</v>
      </c>
      <c r="B8" s="179" t="s">
        <v>560</v>
      </c>
      <c r="C8" s="45"/>
      <c r="D8" s="179"/>
      <c r="E8" s="177"/>
      <c r="F8" s="176"/>
      <c r="G8" s="176"/>
    </row>
    <row r="9" spans="1:7" ht="21">
      <c r="A9" s="160">
        <v>6</v>
      </c>
      <c r="B9" s="179" t="s">
        <v>236</v>
      </c>
      <c r="C9" s="45"/>
      <c r="D9" s="179"/>
      <c r="E9" s="177"/>
      <c r="F9" s="176"/>
      <c r="G9" s="176"/>
    </row>
    <row r="10" spans="1:7" ht="21">
      <c r="A10" s="160">
        <v>7</v>
      </c>
      <c r="B10" s="179" t="s">
        <v>549</v>
      </c>
      <c r="C10" s="45"/>
      <c r="D10" s="179"/>
      <c r="E10" s="177"/>
      <c r="F10" s="176"/>
      <c r="G10" s="176"/>
    </row>
    <row r="11" spans="1:7" ht="21">
      <c r="A11" s="160">
        <v>8</v>
      </c>
      <c r="B11" s="179" t="s">
        <v>237</v>
      </c>
      <c r="C11" s="45"/>
      <c r="D11" s="179"/>
      <c r="E11" s="177"/>
      <c r="F11" s="176"/>
      <c r="G11" s="176"/>
    </row>
    <row r="12" spans="1:7" ht="21">
      <c r="A12" s="160">
        <v>9</v>
      </c>
      <c r="B12" s="179" t="s">
        <v>238</v>
      </c>
      <c r="C12" s="45"/>
      <c r="D12" s="179"/>
      <c r="E12" s="177"/>
      <c r="F12" s="176"/>
      <c r="G12" s="176"/>
    </row>
    <row r="13" spans="1:7" ht="21">
      <c r="A13" s="160">
        <v>10</v>
      </c>
      <c r="B13" s="179" t="s">
        <v>239</v>
      </c>
      <c r="C13" s="45"/>
      <c r="D13" s="179"/>
      <c r="E13" s="177"/>
      <c r="F13" s="176"/>
      <c r="G13" s="176"/>
    </row>
    <row r="14" spans="1:7" ht="21">
      <c r="A14" s="160">
        <v>11</v>
      </c>
      <c r="B14" s="179" t="s">
        <v>548</v>
      </c>
      <c r="C14" s="45"/>
      <c r="D14" s="179"/>
      <c r="E14" s="177"/>
      <c r="F14" s="176"/>
      <c r="G14" s="176"/>
    </row>
    <row r="15" spans="1:7" ht="21">
      <c r="A15" s="160" t="s">
        <v>363</v>
      </c>
      <c r="B15" s="179" t="s">
        <v>547</v>
      </c>
      <c r="C15" s="45"/>
      <c r="D15" s="179"/>
      <c r="E15" s="177"/>
      <c r="F15" s="176"/>
      <c r="G15" s="176"/>
    </row>
    <row r="16" spans="1:7" ht="21">
      <c r="A16" s="160" t="s">
        <v>364</v>
      </c>
      <c r="B16" s="179" t="s">
        <v>546</v>
      </c>
      <c r="C16" s="45"/>
      <c r="D16" s="179"/>
      <c r="E16" s="177"/>
      <c r="F16" s="176"/>
      <c r="G16" s="176"/>
    </row>
    <row r="17" spans="1:7" ht="21">
      <c r="A17" s="160">
        <v>13</v>
      </c>
      <c r="B17" s="179" t="s">
        <v>240</v>
      </c>
      <c r="C17" s="45"/>
      <c r="D17" s="179"/>
      <c r="E17" s="177"/>
      <c r="F17" s="176"/>
      <c r="G17" s="176"/>
    </row>
    <row r="18" spans="1:7" ht="21">
      <c r="A18" s="160">
        <v>14</v>
      </c>
      <c r="B18" s="179" t="s">
        <v>561</v>
      </c>
      <c r="C18" s="45"/>
      <c r="D18" s="179"/>
      <c r="E18" s="177"/>
      <c r="F18" s="176"/>
      <c r="G18" s="176"/>
    </row>
    <row r="19" spans="1:7" ht="14.25">
      <c r="A19" s="176"/>
      <c r="B19" s="176"/>
      <c r="C19" s="176"/>
      <c r="D19" s="176"/>
      <c r="E19" s="176"/>
      <c r="F19" s="176"/>
      <c r="G19" s="176"/>
    </row>
    <row r="20" spans="1:7" ht="14.25">
      <c r="A20" s="176"/>
      <c r="B20" s="176"/>
      <c r="C20" s="176"/>
      <c r="D20" s="176"/>
      <c r="E20" s="176"/>
      <c r="F20" s="176"/>
      <c r="G20" s="176"/>
    </row>
    <row r="21" spans="1:7" ht="14.25">
      <c r="A21" s="176"/>
      <c r="B21" s="176"/>
      <c r="C21" s="176"/>
      <c r="D21" s="176"/>
      <c r="E21" s="176"/>
      <c r="F21" s="176"/>
      <c r="G21" s="176"/>
    </row>
    <row r="22" spans="1:7" ht="14.25">
      <c r="A22" s="176"/>
      <c r="B22" s="176"/>
      <c r="C22" s="176"/>
      <c r="D22" s="176"/>
      <c r="E22" s="176"/>
      <c r="F22" s="176"/>
      <c r="G22" s="176"/>
    </row>
    <row r="23" spans="1:7" ht="14.25">
      <c r="A23" s="176"/>
      <c r="B23" s="176"/>
      <c r="C23" s="176"/>
      <c r="D23" s="176"/>
      <c r="E23" s="176"/>
      <c r="F23" s="176"/>
      <c r="G23" s="176"/>
    </row>
    <row r="24" spans="1:7" ht="14.25">
      <c r="A24" s="176"/>
      <c r="B24" s="176"/>
      <c r="C24" s="176"/>
      <c r="D24" s="176"/>
      <c r="E24" s="176"/>
      <c r="F24" s="176"/>
      <c r="G24" s="176"/>
    </row>
    <row r="25" spans="1:7" ht="14.25">
      <c r="A25" s="176"/>
      <c r="B25" s="176"/>
      <c r="C25" s="176"/>
      <c r="D25" s="176"/>
      <c r="E25" s="176"/>
      <c r="F25" s="176"/>
      <c r="G25" s="176"/>
    </row>
    <row r="26" spans="1:7" ht="14.25">
      <c r="A26" s="176"/>
      <c r="B26" s="176"/>
      <c r="C26" s="176"/>
      <c r="D26" s="176"/>
      <c r="E26" s="176"/>
      <c r="F26" s="176"/>
      <c r="G26" s="176"/>
    </row>
  </sheetData>
  <sheetProtection/>
  <mergeCells count="2">
    <mergeCell ref="A3:B3"/>
    <mergeCell ref="A1:D1"/>
  </mergeCells>
  <printOptions/>
  <pageMargins left="0.75" right="0.75" top="1" bottom="1" header="0.5" footer="0.5"/>
  <pageSetup horizontalDpi="300" verticalDpi="300" orientation="portrait" paperSize="9" r:id="rId1"/>
  <headerFooter alignWithMargins="0">
    <oddHeader>&amp;L&amp;"標楷體,Regular"醫院：                       檢查人員簽名：                  覆核人員簽名:</oddHeader>
  </headerFooter>
</worksheet>
</file>

<file path=xl/worksheets/sheet20.xml><?xml version="1.0" encoding="utf-8"?>
<worksheet xmlns="http://schemas.openxmlformats.org/spreadsheetml/2006/main" xmlns:r="http://schemas.openxmlformats.org/officeDocument/2006/relationships">
  <dimension ref="A1:I69"/>
  <sheetViews>
    <sheetView showGridLines="0" view="pageLayout" workbookViewId="0" topLeftCell="A1">
      <selection activeCell="A1" sqref="A1:H1"/>
    </sheetView>
  </sheetViews>
  <sheetFormatPr defaultColWidth="9.00390625" defaultRowHeight="14.25"/>
  <cols>
    <col min="1" max="1" width="3.50390625" style="3" customWidth="1"/>
    <col min="2" max="4" width="6.25390625" style="3" customWidth="1"/>
    <col min="5" max="5" width="11.00390625" style="29" customWidth="1"/>
    <col min="6" max="6" width="13.375" style="3" customWidth="1"/>
    <col min="7" max="7" width="12.875" style="3" customWidth="1"/>
    <col min="8" max="8" width="14.25390625" style="3" customWidth="1"/>
    <col min="9" max="16384" width="9.00390625" style="3" customWidth="1"/>
  </cols>
  <sheetData>
    <row r="1" spans="1:8" s="1" customFormat="1" ht="25.5">
      <c r="A1" s="407" t="s">
        <v>381</v>
      </c>
      <c r="B1" s="560"/>
      <c r="C1" s="560"/>
      <c r="D1" s="560"/>
      <c r="E1" s="560"/>
      <c r="F1" s="560"/>
      <c r="G1" s="560"/>
      <c r="H1" s="560"/>
    </row>
    <row r="2" ht="18" customHeight="1">
      <c r="A2" s="2"/>
    </row>
    <row r="3" spans="1:8" ht="18" customHeight="1">
      <c r="A3" s="12"/>
      <c r="B3" s="5" t="s">
        <v>369</v>
      </c>
      <c r="C3" s="396"/>
      <c r="D3" s="472"/>
      <c r="E3" s="285"/>
      <c r="H3" s="12"/>
    </row>
    <row r="4" spans="1:8" ht="18" customHeight="1">
      <c r="A4" s="12"/>
      <c r="H4" s="12"/>
    </row>
    <row r="5" spans="2:8" s="29" customFormat="1" ht="18" customHeight="1">
      <c r="B5" s="5"/>
      <c r="C5" s="5" t="s">
        <v>370</v>
      </c>
      <c r="D5" s="5" t="s">
        <v>382</v>
      </c>
      <c r="E5" s="5" t="s">
        <v>383</v>
      </c>
      <c r="F5" s="5" t="s">
        <v>384</v>
      </c>
      <c r="G5" s="5" t="s">
        <v>320</v>
      </c>
      <c r="H5" s="5" t="s">
        <v>379</v>
      </c>
    </row>
    <row r="6" spans="1:8" ht="20.25" customHeight="1">
      <c r="A6" s="12"/>
      <c r="B6" s="39">
        <v>1</v>
      </c>
      <c r="C6" s="286"/>
      <c r="D6" s="47"/>
      <c r="E6" s="6" t="s">
        <v>385</v>
      </c>
      <c r="F6" s="39"/>
      <c r="G6" s="48"/>
      <c r="H6" s="48"/>
    </row>
    <row r="7" spans="1:8" ht="20.25" customHeight="1">
      <c r="A7" s="12"/>
      <c r="B7" s="39">
        <v>2</v>
      </c>
      <c r="C7" s="287"/>
      <c r="D7" s="48"/>
      <c r="E7" s="6" t="s">
        <v>385</v>
      </c>
      <c r="F7" s="48"/>
      <c r="G7" s="48"/>
      <c r="H7" s="48"/>
    </row>
    <row r="8" spans="1:8" ht="20.25" customHeight="1">
      <c r="A8" s="12"/>
      <c r="B8" s="39">
        <v>3</v>
      </c>
      <c r="C8" s="287"/>
      <c r="D8" s="48"/>
      <c r="E8" s="6" t="s">
        <v>385</v>
      </c>
      <c r="F8" s="48"/>
      <c r="G8" s="48"/>
      <c r="H8" s="48"/>
    </row>
    <row r="9" spans="1:8" ht="20.25" customHeight="1">
      <c r="A9" s="12"/>
      <c r="B9" s="39">
        <v>4</v>
      </c>
      <c r="C9" s="287"/>
      <c r="D9" s="48"/>
      <c r="E9" s="6" t="s">
        <v>385</v>
      </c>
      <c r="F9" s="48"/>
      <c r="G9" s="48"/>
      <c r="H9" s="48"/>
    </row>
    <row r="10" spans="1:8" ht="20.25" customHeight="1">
      <c r="A10" s="12"/>
      <c r="B10" s="39">
        <v>5</v>
      </c>
      <c r="C10" s="287"/>
      <c r="D10" s="48"/>
      <c r="E10" s="6" t="s">
        <v>385</v>
      </c>
      <c r="F10" s="48"/>
      <c r="G10" s="48"/>
      <c r="H10" s="48"/>
    </row>
    <row r="11" spans="1:8" ht="20.25" customHeight="1">
      <c r="A11" s="12"/>
      <c r="B11" s="39">
        <v>6</v>
      </c>
      <c r="C11" s="287"/>
      <c r="D11" s="48"/>
      <c r="E11" s="6" t="s">
        <v>385</v>
      </c>
      <c r="F11" s="48"/>
      <c r="G11" s="48"/>
      <c r="H11" s="48"/>
    </row>
    <row r="12" spans="1:8" ht="20.25" customHeight="1">
      <c r="A12" s="12"/>
      <c r="B12" s="39">
        <v>7</v>
      </c>
      <c r="C12" s="287"/>
      <c r="D12" s="48"/>
      <c r="E12" s="6" t="s">
        <v>385</v>
      </c>
      <c r="F12" s="48"/>
      <c r="G12" s="48"/>
      <c r="H12" s="48"/>
    </row>
    <row r="13" spans="1:8" ht="20.25" customHeight="1">
      <c r="A13" s="12"/>
      <c r="B13" s="39">
        <v>8</v>
      </c>
      <c r="C13" s="287"/>
      <c r="D13" s="48"/>
      <c r="E13" s="6" t="s">
        <v>385</v>
      </c>
      <c r="F13" s="48"/>
      <c r="G13" s="48"/>
      <c r="H13" s="48"/>
    </row>
    <row r="14" spans="1:8" ht="20.25" customHeight="1">
      <c r="A14" s="12"/>
      <c r="B14" s="39">
        <v>9</v>
      </c>
      <c r="C14" s="287"/>
      <c r="D14" s="48"/>
      <c r="E14" s="6" t="s">
        <v>385</v>
      </c>
      <c r="F14" s="48"/>
      <c r="G14" s="48"/>
      <c r="H14" s="48"/>
    </row>
    <row r="15" spans="1:8" ht="20.25" customHeight="1">
      <c r="A15" s="12"/>
      <c r="B15" s="39">
        <v>10</v>
      </c>
      <c r="C15" s="287"/>
      <c r="D15" s="48"/>
      <c r="E15" s="6" t="s">
        <v>385</v>
      </c>
      <c r="F15" s="48"/>
      <c r="G15" s="48"/>
      <c r="H15" s="48"/>
    </row>
    <row r="16" spans="1:8" ht="20.25" customHeight="1">
      <c r="A16" s="12"/>
      <c r="B16" s="39">
        <v>11</v>
      </c>
      <c r="C16" s="287"/>
      <c r="D16" s="48"/>
      <c r="E16" s="6" t="s">
        <v>385</v>
      </c>
      <c r="F16" s="48"/>
      <c r="G16" s="48"/>
      <c r="H16" s="48"/>
    </row>
    <row r="17" spans="1:8" ht="20.25" customHeight="1">
      <c r="A17" s="12"/>
      <c r="B17" s="39">
        <v>12</v>
      </c>
      <c r="C17" s="287"/>
      <c r="D17" s="48"/>
      <c r="E17" s="6" t="s">
        <v>385</v>
      </c>
      <c r="F17" s="48"/>
      <c r="G17" s="48"/>
      <c r="H17" s="48"/>
    </row>
    <row r="18" spans="1:8" ht="20.25" customHeight="1">
      <c r="A18" s="12"/>
      <c r="B18" s="39">
        <v>13</v>
      </c>
      <c r="C18" s="287"/>
      <c r="D18" s="48"/>
      <c r="E18" s="6" t="s">
        <v>385</v>
      </c>
      <c r="F18" s="48"/>
      <c r="G18" s="48"/>
      <c r="H18" s="48"/>
    </row>
    <row r="19" spans="1:8" ht="20.25" customHeight="1">
      <c r="A19" s="12"/>
      <c r="B19" s="39">
        <v>14</v>
      </c>
      <c r="C19" s="287"/>
      <c r="D19" s="48"/>
      <c r="E19" s="6" t="s">
        <v>385</v>
      </c>
      <c r="F19" s="48"/>
      <c r="G19" s="48"/>
      <c r="H19" s="48"/>
    </row>
    <row r="20" spans="1:8" ht="20.25" customHeight="1">
      <c r="A20" s="12"/>
      <c r="B20" s="39">
        <v>15</v>
      </c>
      <c r="C20" s="287"/>
      <c r="D20" s="48"/>
      <c r="E20" s="6" t="s">
        <v>385</v>
      </c>
      <c r="F20" s="48"/>
      <c r="G20" s="48"/>
      <c r="H20" s="48"/>
    </row>
    <row r="21" spans="1:5" ht="20.25" customHeight="1">
      <c r="A21" s="12"/>
      <c r="E21" s="3"/>
    </row>
    <row r="22" spans="1:9" ht="20.25" customHeight="1">
      <c r="A22" s="12"/>
      <c r="B22" s="3" t="s">
        <v>380</v>
      </c>
      <c r="C22" s="11"/>
      <c r="D22" s="11"/>
      <c r="E22" s="11"/>
      <c r="F22" s="11"/>
      <c r="G22" s="11"/>
      <c r="H22" s="11"/>
      <c r="I22" s="11"/>
    </row>
    <row r="23" spans="1:9" ht="20.25" customHeight="1">
      <c r="A23" s="12"/>
      <c r="C23" s="30"/>
      <c r="D23" s="30"/>
      <c r="E23" s="30"/>
      <c r="F23" s="30"/>
      <c r="G23" s="30"/>
      <c r="H23" s="284"/>
      <c r="I23" s="284"/>
    </row>
    <row r="24" spans="1:9" ht="20.25" customHeight="1">
      <c r="A24" s="12"/>
      <c r="C24" s="30"/>
      <c r="D24" s="30"/>
      <c r="E24" s="30"/>
      <c r="F24" s="30"/>
      <c r="G24" s="30"/>
      <c r="H24" s="284"/>
      <c r="I24" s="284"/>
    </row>
    <row r="25" spans="1:5" ht="20.25" customHeight="1">
      <c r="A25" s="12"/>
      <c r="E25" s="3"/>
    </row>
    <row r="26" spans="1:5" ht="20.25" customHeight="1">
      <c r="A26" s="12"/>
      <c r="E26" s="3"/>
    </row>
    <row r="27" spans="1:5" ht="20.25" customHeight="1">
      <c r="A27" s="12"/>
      <c r="E27" s="3"/>
    </row>
    <row r="28" spans="1:5" ht="20.25" customHeight="1">
      <c r="A28" s="12"/>
      <c r="E28" s="3"/>
    </row>
    <row r="29" spans="1:5" ht="20.25" customHeight="1">
      <c r="A29" s="12"/>
      <c r="E29" s="3"/>
    </row>
    <row r="30" spans="1:5" ht="20.25" customHeight="1">
      <c r="A30" s="12"/>
      <c r="E30" s="3"/>
    </row>
    <row r="31" spans="1:5" ht="20.25" customHeight="1">
      <c r="A31" s="12"/>
      <c r="E31" s="3"/>
    </row>
    <row r="32" spans="1:5" ht="20.25" customHeight="1">
      <c r="A32" s="12"/>
      <c r="E32" s="3"/>
    </row>
    <row r="33" spans="1:5" ht="20.25" customHeight="1">
      <c r="A33" s="12"/>
      <c r="E33" s="3"/>
    </row>
    <row r="34" spans="1:5" ht="20.25" customHeight="1">
      <c r="A34" s="12"/>
      <c r="E34" s="3"/>
    </row>
    <row r="35" spans="1:5" ht="20.25" customHeight="1">
      <c r="A35" s="12"/>
      <c r="E35" s="3"/>
    </row>
    <row r="36" spans="1:8" ht="18" customHeight="1">
      <c r="A36" s="12"/>
      <c r="H36" s="12"/>
    </row>
    <row r="37" spans="1:8" ht="18" customHeight="1">
      <c r="A37" s="12"/>
      <c r="H37" s="12"/>
    </row>
    <row r="38" spans="1:8" ht="18" customHeight="1">
      <c r="A38" s="12"/>
      <c r="H38" s="12"/>
    </row>
    <row r="39" spans="1:8" ht="18" customHeight="1">
      <c r="A39" s="12"/>
      <c r="H39" s="12"/>
    </row>
    <row r="40" spans="1:8" ht="18" customHeight="1">
      <c r="A40" s="12"/>
      <c r="H40" s="12"/>
    </row>
    <row r="41" spans="1:8" ht="18" customHeight="1">
      <c r="A41" s="12"/>
      <c r="H41" s="12"/>
    </row>
    <row r="42" spans="1:8" ht="18" customHeight="1">
      <c r="A42" s="12"/>
      <c r="H42" s="12"/>
    </row>
    <row r="43" spans="1:8" ht="18" customHeight="1">
      <c r="A43" s="12"/>
      <c r="H43" s="12"/>
    </row>
    <row r="44" spans="1:8" ht="18" customHeight="1">
      <c r="A44" s="12"/>
      <c r="H44" s="12"/>
    </row>
    <row r="45" spans="1:8" ht="18" customHeight="1">
      <c r="A45" s="12"/>
      <c r="H45" s="12"/>
    </row>
    <row r="46" spans="1:8" ht="18" customHeight="1">
      <c r="A46" s="12"/>
      <c r="H46" s="12"/>
    </row>
    <row r="47" spans="1:8" ht="18" customHeight="1">
      <c r="A47" s="12"/>
      <c r="H47" s="12"/>
    </row>
    <row r="48" spans="1:8" ht="18" customHeight="1">
      <c r="A48" s="12"/>
      <c r="H48" s="12"/>
    </row>
    <row r="49" spans="1:8" ht="18" customHeight="1">
      <c r="A49" s="12"/>
      <c r="H49" s="12"/>
    </row>
    <row r="50" spans="1:8" ht="18" customHeight="1">
      <c r="A50" s="12"/>
      <c r="H50" s="12"/>
    </row>
    <row r="51" spans="1:8" ht="18" customHeight="1">
      <c r="A51" s="12"/>
      <c r="H51" s="12"/>
    </row>
    <row r="52" spans="1:8" ht="18" customHeight="1">
      <c r="A52" s="12"/>
      <c r="H52" s="12"/>
    </row>
    <row r="53" spans="1:8" ht="18" customHeight="1">
      <c r="A53" s="12"/>
      <c r="H53" s="12"/>
    </row>
    <row r="54" spans="1:8" ht="18" customHeight="1">
      <c r="A54" s="12"/>
      <c r="H54" s="12"/>
    </row>
    <row r="55" spans="1:8" ht="18" customHeight="1">
      <c r="A55" s="12"/>
      <c r="H55" s="12"/>
    </row>
    <row r="56" spans="1:8" ht="18" customHeight="1">
      <c r="A56" s="12"/>
      <c r="H56" s="12"/>
    </row>
    <row r="57" spans="1:8" ht="18" customHeight="1">
      <c r="A57" s="12"/>
      <c r="H57" s="12"/>
    </row>
    <row r="58" spans="1:8" ht="18" customHeight="1">
      <c r="A58" s="12"/>
      <c r="H58" s="12"/>
    </row>
    <row r="59" spans="1:8" ht="18" customHeight="1">
      <c r="A59" s="12"/>
      <c r="H59" s="12"/>
    </row>
    <row r="60" spans="1:8" ht="18" customHeight="1">
      <c r="A60" s="12"/>
      <c r="H60" s="12"/>
    </row>
    <row r="61" spans="1:8" ht="18" customHeight="1">
      <c r="A61" s="12"/>
      <c r="H61" s="12"/>
    </row>
    <row r="62" spans="1:8" ht="18" customHeight="1">
      <c r="A62" s="12"/>
      <c r="H62" s="12"/>
    </row>
    <row r="63" spans="1:8" ht="18" customHeight="1">
      <c r="A63" s="12"/>
      <c r="H63" s="12"/>
    </row>
    <row r="64" spans="1:8" ht="18" customHeight="1">
      <c r="A64" s="12"/>
      <c r="H64" s="12"/>
    </row>
    <row r="65" spans="1:8" ht="18" customHeight="1">
      <c r="A65" s="12"/>
      <c r="H65" s="12"/>
    </row>
    <row r="66" spans="1:8" ht="18" customHeight="1">
      <c r="A66" s="12"/>
      <c r="H66" s="12"/>
    </row>
    <row r="67" spans="1:8" ht="18" customHeight="1">
      <c r="A67" s="12"/>
      <c r="H67" s="12"/>
    </row>
    <row r="68" spans="1:8" ht="18" customHeight="1">
      <c r="A68" s="12"/>
      <c r="H68" s="12"/>
    </row>
    <row r="69" spans="1:8" ht="18" customHeight="1">
      <c r="A69" s="12"/>
      <c r="H69" s="12"/>
    </row>
    <row r="70" ht="18" customHeight="1"/>
    <row r="71" ht="18" customHeight="1"/>
    <row r="72" ht="18" customHeight="1"/>
    <row r="73" ht="18" customHeight="1"/>
    <row r="74" ht="18" customHeight="1"/>
    <row r="75" ht="18" customHeight="1"/>
    <row r="76" ht="18" customHeight="1"/>
  </sheetData>
  <sheetProtection/>
  <mergeCells count="2">
    <mergeCell ref="A1:H1"/>
    <mergeCell ref="C3:D3"/>
  </mergeCells>
  <printOptions/>
  <pageMargins left="0.75" right="0.75" top="1" bottom="1" header="0.5" footer="0.5"/>
  <pageSetup horizontalDpi="300" verticalDpi="300" orientation="portrait" paperSize="9" r:id="rId1"/>
  <headerFooter alignWithMargins="0">
    <oddHeader>&amp;L&amp;"標楷體,標準"奇美醫療財團法人奇美醫院   檢查人員簽名:                   覆核人員簽名:</oddHeader>
  </headerFooter>
</worksheet>
</file>

<file path=xl/worksheets/sheet21.xml><?xml version="1.0" encoding="utf-8"?>
<worksheet xmlns="http://schemas.openxmlformats.org/spreadsheetml/2006/main" xmlns:r="http://schemas.openxmlformats.org/officeDocument/2006/relationships">
  <dimension ref="A1:Q40"/>
  <sheetViews>
    <sheetView showGridLines="0" view="pageLayout" workbookViewId="0" topLeftCell="A1">
      <selection activeCell="C8" sqref="C8"/>
    </sheetView>
  </sheetViews>
  <sheetFormatPr defaultColWidth="9.00390625" defaultRowHeight="14.25"/>
  <cols>
    <col min="1" max="1" width="3.50390625" style="3" customWidth="1"/>
    <col min="2" max="2" width="9.00390625" style="3" customWidth="1"/>
    <col min="3" max="3" width="11.875" style="3" customWidth="1"/>
    <col min="4" max="4" width="11.00390625" style="3" customWidth="1"/>
    <col min="5" max="5" width="9.00390625" style="3" customWidth="1"/>
    <col min="6" max="6" width="8.75390625" style="3" customWidth="1"/>
    <col min="7" max="7" width="8.625" style="3" customWidth="1"/>
    <col min="8" max="8" width="9.125" style="3" customWidth="1"/>
    <col min="9" max="9" width="9.25390625" style="3" customWidth="1"/>
    <col min="10" max="10" width="17.375" style="3" customWidth="1"/>
    <col min="11" max="11" width="4.75390625" style="3" customWidth="1"/>
    <col min="12" max="12" width="4.50390625" style="3" customWidth="1"/>
    <col min="13" max="16384" width="9.00390625" style="3" customWidth="1"/>
  </cols>
  <sheetData>
    <row r="1" spans="1:13" s="1" customFormat="1" ht="25.5">
      <c r="A1" s="407" t="s">
        <v>386</v>
      </c>
      <c r="B1" s="407"/>
      <c r="C1" s="407"/>
      <c r="D1" s="407"/>
      <c r="E1" s="407"/>
      <c r="F1" s="407"/>
      <c r="G1" s="407"/>
      <c r="H1" s="407"/>
      <c r="I1" s="407"/>
      <c r="J1" s="407"/>
      <c r="K1" s="407"/>
      <c r="L1" s="407"/>
      <c r="M1" s="288"/>
    </row>
    <row r="2" ht="6" customHeight="1">
      <c r="A2" s="2"/>
    </row>
    <row r="3" spans="1:10" ht="27" customHeight="1">
      <c r="A3" s="12"/>
      <c r="B3" s="289"/>
      <c r="C3" s="5" t="s">
        <v>369</v>
      </c>
      <c r="D3" s="498" t="s">
        <v>387</v>
      </c>
      <c r="E3" s="499"/>
      <c r="F3" s="6" t="s">
        <v>373</v>
      </c>
      <c r="G3" s="6" t="s">
        <v>374</v>
      </c>
      <c r="H3" s="290" t="s">
        <v>270</v>
      </c>
      <c r="J3" s="291"/>
    </row>
    <row r="4" spans="1:10" ht="21.75" customHeight="1">
      <c r="A4" s="12"/>
      <c r="C4" s="48"/>
      <c r="D4" s="501"/>
      <c r="E4" s="572"/>
      <c r="F4" s="5"/>
      <c r="G4" s="5"/>
      <c r="H4" s="5"/>
      <c r="I4" s="289"/>
      <c r="J4" s="284"/>
    </row>
    <row r="5" spans="2:12" s="43" customFormat="1" ht="39.75" customHeight="1">
      <c r="B5" s="125"/>
      <c r="C5" s="292" t="s">
        <v>388</v>
      </c>
      <c r="D5" s="573" t="s">
        <v>389</v>
      </c>
      <c r="E5" s="504"/>
      <c r="F5" s="574" t="s">
        <v>390</v>
      </c>
      <c r="G5" s="575"/>
      <c r="H5" s="39" t="s">
        <v>391</v>
      </c>
      <c r="I5" s="39" t="s">
        <v>392</v>
      </c>
      <c r="J5" s="49"/>
      <c r="K5" s="27"/>
      <c r="L5" s="27"/>
    </row>
    <row r="6" spans="1:10" s="27" customFormat="1" ht="24" customHeight="1">
      <c r="A6" s="46"/>
      <c r="B6" s="47" t="s">
        <v>393</v>
      </c>
      <c r="C6" s="146"/>
      <c r="D6" s="378"/>
      <c r="E6" s="379"/>
      <c r="F6" s="378"/>
      <c r="G6" s="379"/>
      <c r="H6" s="39"/>
      <c r="I6" s="39"/>
      <c r="J6" s="49"/>
    </row>
    <row r="7" spans="1:7" s="27" customFormat="1" ht="9" customHeight="1">
      <c r="A7" s="46"/>
      <c r="G7" s="46"/>
    </row>
    <row r="8" spans="1:13" s="43" customFormat="1" ht="39" customHeight="1">
      <c r="A8" s="5" t="s">
        <v>371</v>
      </c>
      <c r="B8" s="147"/>
      <c r="C8" s="292" t="s">
        <v>388</v>
      </c>
      <c r="D8" s="293" t="s">
        <v>389</v>
      </c>
      <c r="E8" s="292" t="s">
        <v>394</v>
      </c>
      <c r="F8" s="294" t="s">
        <v>395</v>
      </c>
      <c r="G8" s="294" t="s">
        <v>396</v>
      </c>
      <c r="H8" s="294" t="s">
        <v>397</v>
      </c>
      <c r="I8" s="294" t="s">
        <v>398</v>
      </c>
      <c r="J8" s="275" t="s">
        <v>399</v>
      </c>
      <c r="K8" s="275" t="s">
        <v>319</v>
      </c>
      <c r="L8" s="275" t="s">
        <v>0</v>
      </c>
      <c r="M8" s="5" t="s">
        <v>379</v>
      </c>
    </row>
    <row r="9" spans="1:13" s="27" customFormat="1" ht="15.75" customHeight="1">
      <c r="A9" s="39">
        <v>1</v>
      </c>
      <c r="B9" s="287" t="s">
        <v>400</v>
      </c>
      <c r="C9" s="39"/>
      <c r="D9" s="39"/>
      <c r="E9" s="39"/>
      <c r="F9" s="272">
        <f aca="true" t="shared" si="0" ref="F9:F21">IF(E9="","",(D9-50)/E9)</f>
      </c>
      <c r="G9" s="295">
        <f aca="true" t="shared" si="1" ref="G9:G21">IF(E9="","",(D9-C9)/E9)</f>
      </c>
      <c r="H9" s="296">
        <f>IF(H6=0,"",(IF(F9="","",((H6-F9)/H6))))</f>
      </c>
      <c r="I9" s="296">
        <f>IF(I6=0,"",(IF(G9="","",((I6-G9)/I6))))</f>
      </c>
      <c r="J9" s="569" t="s">
        <v>401</v>
      </c>
      <c r="K9" s="47"/>
      <c r="L9" s="47"/>
      <c r="M9" s="47"/>
    </row>
    <row r="10" spans="1:13" s="27" customFormat="1" ht="15.75" customHeight="1">
      <c r="A10" s="39">
        <v>2</v>
      </c>
      <c r="B10" s="287" t="s">
        <v>400</v>
      </c>
      <c r="C10" s="39"/>
      <c r="D10" s="39"/>
      <c r="E10" s="39"/>
      <c r="F10" s="272">
        <f t="shared" si="0"/>
      </c>
      <c r="G10" s="295">
        <f t="shared" si="1"/>
      </c>
      <c r="H10" s="296">
        <f>IF(H6=0,"",(IF(F10="","",((H6-F10)/H6))))</f>
      </c>
      <c r="I10" s="296">
        <f>IF(I6=0,"",(IF(G10="","",((I6-G10)/I6))))</f>
      </c>
      <c r="J10" s="570"/>
      <c r="K10" s="47"/>
      <c r="L10" s="47"/>
      <c r="M10" s="47"/>
    </row>
    <row r="11" spans="1:13" s="27" customFormat="1" ht="15.75" customHeight="1">
      <c r="A11" s="39">
        <v>3</v>
      </c>
      <c r="B11" s="287" t="s">
        <v>400</v>
      </c>
      <c r="C11" s="39"/>
      <c r="D11" s="39"/>
      <c r="E11" s="39"/>
      <c r="F11" s="272">
        <f t="shared" si="0"/>
      </c>
      <c r="G11" s="295">
        <f t="shared" si="1"/>
      </c>
      <c r="H11" s="296">
        <f>IF(H6=0,"",(IF(F11="","",((H6-F11)/H6))))</f>
      </c>
      <c r="I11" s="296">
        <f>IF(I6=0,"",(IF(G11="","",((I6-G11)/I6))))</f>
      </c>
      <c r="J11" s="570"/>
      <c r="K11" s="47"/>
      <c r="L11" s="47"/>
      <c r="M11" s="47"/>
    </row>
    <row r="12" spans="1:13" s="27" customFormat="1" ht="15.75" customHeight="1">
      <c r="A12" s="39">
        <v>4</v>
      </c>
      <c r="B12" s="287" t="s">
        <v>400</v>
      </c>
      <c r="C12" s="39"/>
      <c r="D12" s="39"/>
      <c r="E12" s="39"/>
      <c r="F12" s="272">
        <f t="shared" si="0"/>
      </c>
      <c r="G12" s="295">
        <f t="shared" si="1"/>
      </c>
      <c r="H12" s="296">
        <f>IF(H6=0,"",(IF(F12="","",((H6-F12)/H6))))</f>
      </c>
      <c r="I12" s="296">
        <f>IF(I6=0,"",(IF(G12="","",((I6-G12)/I6))))</f>
      </c>
      <c r="J12" s="570"/>
      <c r="K12" s="47"/>
      <c r="L12" s="47"/>
      <c r="M12" s="47"/>
    </row>
    <row r="13" spans="1:13" s="27" customFormat="1" ht="15.75" customHeight="1">
      <c r="A13" s="39">
        <v>5</v>
      </c>
      <c r="B13" s="287" t="s">
        <v>400</v>
      </c>
      <c r="C13" s="39"/>
      <c r="D13" s="39"/>
      <c r="E13" s="39"/>
      <c r="F13" s="272">
        <f t="shared" si="0"/>
      </c>
      <c r="G13" s="295">
        <f t="shared" si="1"/>
      </c>
      <c r="H13" s="296">
        <f>IF(H6=0,"",(IF(F13="","",((H6-F13)/H6))))</f>
      </c>
      <c r="I13" s="296">
        <f>IF(I6=0,"",(IF(G13="","",((I6-G13)/I6))))</f>
      </c>
      <c r="J13" s="570"/>
      <c r="K13" s="47"/>
      <c r="L13" s="47"/>
      <c r="M13" s="47"/>
    </row>
    <row r="14" spans="1:17" s="27" customFormat="1" ht="15.75" customHeight="1">
      <c r="A14" s="39">
        <v>6</v>
      </c>
      <c r="B14" s="287" t="s">
        <v>400</v>
      </c>
      <c r="C14" s="39"/>
      <c r="D14" s="39"/>
      <c r="E14" s="39"/>
      <c r="F14" s="272">
        <f t="shared" si="0"/>
      </c>
      <c r="G14" s="295">
        <f t="shared" si="1"/>
      </c>
      <c r="H14" s="296">
        <f>IF(H6=0,"",(IF(F14="","",((H6-F14)/H6))))</f>
      </c>
      <c r="I14" s="296">
        <f>IF(I6=0,"",(IF(G14="","",((I6-G14)/I6))))</f>
      </c>
      <c r="J14" s="570"/>
      <c r="K14" s="47"/>
      <c r="L14" s="47"/>
      <c r="M14" s="47"/>
      <c r="Q14" s="297"/>
    </row>
    <row r="15" spans="1:13" s="27" customFormat="1" ht="15.75" customHeight="1">
      <c r="A15" s="39">
        <v>7</v>
      </c>
      <c r="B15" s="287" t="s">
        <v>400</v>
      </c>
      <c r="C15" s="39"/>
      <c r="D15" s="39"/>
      <c r="E15" s="39"/>
      <c r="F15" s="272">
        <f t="shared" si="0"/>
      </c>
      <c r="G15" s="295">
        <f t="shared" si="1"/>
      </c>
      <c r="H15" s="296">
        <f>IF(H6=0,"",(IF(F15="","",((H6-F15)/H6))))</f>
      </c>
      <c r="I15" s="296">
        <f>IF(I6=0,"",(IF(G15="","",((I6-G15)/I6))))</f>
      </c>
      <c r="J15" s="570"/>
      <c r="K15" s="47"/>
      <c r="L15" s="47"/>
      <c r="M15" s="47"/>
    </row>
    <row r="16" spans="1:13" s="27" customFormat="1" ht="15.75" customHeight="1">
      <c r="A16" s="39">
        <v>8</v>
      </c>
      <c r="B16" s="287" t="s">
        <v>400</v>
      </c>
      <c r="C16" s="39"/>
      <c r="D16" s="39"/>
      <c r="E16" s="39"/>
      <c r="F16" s="272">
        <f t="shared" si="0"/>
      </c>
      <c r="G16" s="295">
        <f t="shared" si="1"/>
      </c>
      <c r="H16" s="296">
        <f>IF(H6=0,"",(IF(F16="","",((H6-F16)/H6))))</f>
      </c>
      <c r="I16" s="296">
        <f>IF(I6=0,"",(IF(G16="","",((I6-G16)/I6))))</f>
      </c>
      <c r="J16" s="570"/>
      <c r="K16" s="47"/>
      <c r="L16" s="47"/>
      <c r="M16" s="47"/>
    </row>
    <row r="17" spans="1:13" s="27" customFormat="1" ht="15.75" customHeight="1">
      <c r="A17" s="39">
        <v>9</v>
      </c>
      <c r="B17" s="287" t="s">
        <v>400</v>
      </c>
      <c r="C17" s="39"/>
      <c r="D17" s="39"/>
      <c r="E17" s="39"/>
      <c r="F17" s="272">
        <f t="shared" si="0"/>
      </c>
      <c r="G17" s="295">
        <f t="shared" si="1"/>
      </c>
      <c r="H17" s="296">
        <f>IF(H6=0,"",(IF(F17="","",((H6-F17)/H6))))</f>
      </c>
      <c r="I17" s="296">
        <f>IF(I6=0,"",(IF(G17="","",((I6-G17)/I6))))</f>
      </c>
      <c r="J17" s="570"/>
      <c r="K17" s="47"/>
      <c r="L17" s="47"/>
      <c r="M17" s="47"/>
    </row>
    <row r="18" spans="1:13" s="27" customFormat="1" ht="15.75" customHeight="1">
      <c r="A18" s="39">
        <v>10</v>
      </c>
      <c r="B18" s="287" t="s">
        <v>400</v>
      </c>
      <c r="C18" s="39"/>
      <c r="D18" s="39"/>
      <c r="E18" s="39"/>
      <c r="F18" s="272">
        <f t="shared" si="0"/>
      </c>
      <c r="G18" s="295">
        <f t="shared" si="1"/>
      </c>
      <c r="H18" s="296">
        <f>IF(H6=0,"",(IF(F18="","",((H6-F18)/H6))))</f>
      </c>
      <c r="I18" s="296">
        <f>IF(I6="","",(IF(G18="","",((I6-G18)/I6))))</f>
      </c>
      <c r="J18" s="570"/>
      <c r="K18" s="47"/>
      <c r="L18" s="47"/>
      <c r="M18" s="47"/>
    </row>
    <row r="19" spans="1:13" s="27" customFormat="1" ht="15.75" customHeight="1">
      <c r="A19" s="39">
        <v>11</v>
      </c>
      <c r="B19" s="287" t="s">
        <v>400</v>
      </c>
      <c r="C19" s="39"/>
      <c r="D19" s="39"/>
      <c r="E19" s="39"/>
      <c r="F19" s="272">
        <f t="shared" si="0"/>
      </c>
      <c r="G19" s="295">
        <f t="shared" si="1"/>
      </c>
      <c r="H19" s="296">
        <f>IF(H6=0,"",(IF(F19="","",((H6-F19)/H6))))</f>
      </c>
      <c r="I19" s="296">
        <f>IF(I6=0,"",(IF(G19="","",((I6-G19)/I6))))</f>
      </c>
      <c r="J19" s="570"/>
      <c r="K19" s="47"/>
      <c r="L19" s="47"/>
      <c r="M19" s="47"/>
    </row>
    <row r="20" spans="1:13" s="27" customFormat="1" ht="15.75" customHeight="1">
      <c r="A20" s="39">
        <v>12</v>
      </c>
      <c r="B20" s="287" t="s">
        <v>400</v>
      </c>
      <c r="C20" s="39"/>
      <c r="D20" s="39"/>
      <c r="E20" s="39"/>
      <c r="F20" s="272">
        <f t="shared" si="0"/>
      </c>
      <c r="G20" s="295">
        <f t="shared" si="1"/>
      </c>
      <c r="H20" s="296">
        <f>IF(H6=0,"",(IF(F20="","",((H6-F20)/H6))))</f>
      </c>
      <c r="I20" s="296">
        <f>IF(I6=0,"",(IF(G20="","",((I6-G20)/I6))))</f>
      </c>
      <c r="J20" s="570"/>
      <c r="K20" s="47"/>
      <c r="L20" s="47"/>
      <c r="M20" s="47"/>
    </row>
    <row r="21" spans="1:13" s="27" customFormat="1" ht="15.75" customHeight="1">
      <c r="A21" s="39">
        <v>13</v>
      </c>
      <c r="B21" s="287" t="s">
        <v>400</v>
      </c>
      <c r="C21" s="39"/>
      <c r="D21" s="39"/>
      <c r="E21" s="39"/>
      <c r="F21" s="272">
        <f t="shared" si="0"/>
      </c>
      <c r="G21" s="295">
        <f t="shared" si="1"/>
      </c>
      <c r="H21" s="296">
        <f>IF(H6=0,"",(IF(F21="","",((H6-F21)/H6))))</f>
      </c>
      <c r="I21" s="296">
        <f>IF(I6=0,"",(IF(G21="","",((I6-G21)/I6))))</f>
      </c>
      <c r="J21" s="571"/>
      <c r="K21" s="47"/>
      <c r="L21" s="47"/>
      <c r="M21" s="47"/>
    </row>
    <row r="22" spans="1:7" ht="16.5" customHeight="1">
      <c r="A22" s="12"/>
      <c r="G22" s="12"/>
    </row>
    <row r="23" ht="16.5" customHeight="1">
      <c r="A23" s="3" t="s">
        <v>380</v>
      </c>
    </row>
    <row r="24" spans="2:13" ht="14.25" customHeight="1">
      <c r="B24" s="284"/>
      <c r="C24" s="284"/>
      <c r="D24" s="284"/>
      <c r="E24" s="284"/>
      <c r="F24" s="284"/>
      <c r="G24" s="284"/>
      <c r="H24" s="284"/>
      <c r="I24" s="284"/>
      <c r="J24" s="284"/>
      <c r="K24" s="284"/>
      <c r="L24" s="284"/>
      <c r="M24" s="284"/>
    </row>
    <row r="25" spans="2:13" ht="16.5" customHeight="1">
      <c r="B25" s="284"/>
      <c r="C25" s="104" t="s">
        <v>281</v>
      </c>
      <c r="D25" s="298"/>
      <c r="E25" s="284"/>
      <c r="F25" s="284"/>
      <c r="G25" s="284"/>
      <c r="H25" s="284"/>
      <c r="I25" s="284"/>
      <c r="J25" s="284"/>
      <c r="K25" s="284"/>
      <c r="L25" s="284"/>
      <c r="M25" s="284"/>
    </row>
    <row r="26" spans="1:11" ht="8.25" customHeight="1">
      <c r="A26" s="12"/>
      <c r="B26" s="30"/>
      <c r="C26" s="30"/>
      <c r="D26" s="30"/>
      <c r="E26" s="30"/>
      <c r="F26" s="30"/>
      <c r="G26" s="299"/>
      <c r="H26" s="30"/>
      <c r="I26" s="30"/>
      <c r="J26" s="30"/>
      <c r="K26" s="30"/>
    </row>
    <row r="27" spans="1:11" ht="16.5" customHeight="1">
      <c r="A27" s="12"/>
      <c r="B27" s="63"/>
      <c r="C27" s="63"/>
      <c r="D27" s="63"/>
      <c r="E27" s="63"/>
      <c r="F27" s="63"/>
      <c r="G27" s="300"/>
      <c r="H27" s="63"/>
      <c r="I27" s="63"/>
      <c r="J27" s="63"/>
      <c r="K27" s="63"/>
    </row>
    <row r="28" spans="1:7" ht="18" customHeight="1">
      <c r="A28" s="12"/>
      <c r="G28" s="12"/>
    </row>
    <row r="29" spans="1:7" ht="18" customHeight="1">
      <c r="A29" s="12"/>
      <c r="G29" s="12"/>
    </row>
    <row r="30" spans="1:7" ht="18" customHeight="1">
      <c r="A30" s="12"/>
      <c r="G30" s="12"/>
    </row>
    <row r="31" spans="1:7" ht="18" customHeight="1">
      <c r="A31" s="12"/>
      <c r="G31" s="12"/>
    </row>
    <row r="32" spans="1:7" ht="18" customHeight="1">
      <c r="A32" s="12"/>
      <c r="G32" s="12"/>
    </row>
    <row r="33" spans="1:7" ht="18" customHeight="1">
      <c r="A33" s="12"/>
      <c r="G33" s="12"/>
    </row>
    <row r="34" spans="1:7" ht="18" customHeight="1">
      <c r="A34" s="12"/>
      <c r="G34" s="12"/>
    </row>
    <row r="35" spans="1:7" ht="18" customHeight="1">
      <c r="A35" s="12"/>
      <c r="G35" s="12"/>
    </row>
    <row r="36" spans="1:7" ht="18" customHeight="1">
      <c r="A36" s="12"/>
      <c r="G36" s="12"/>
    </row>
    <row r="37" spans="1:7" ht="18" customHeight="1">
      <c r="A37" s="12"/>
      <c r="G37" s="12"/>
    </row>
    <row r="38" spans="1:7" ht="18" customHeight="1">
      <c r="A38" s="12"/>
      <c r="G38" s="12"/>
    </row>
    <row r="39" spans="1:7" ht="18" customHeight="1">
      <c r="A39" s="12"/>
      <c r="G39" s="12"/>
    </row>
    <row r="40" spans="1:7" ht="18" customHeight="1">
      <c r="A40" s="12"/>
      <c r="G40" s="12"/>
    </row>
    <row r="41" ht="18" customHeight="1"/>
    <row r="42" ht="18" customHeight="1"/>
    <row r="43" ht="18" customHeight="1"/>
    <row r="44" ht="18" customHeight="1"/>
    <row r="45" ht="18" customHeight="1"/>
    <row r="46" ht="18" customHeight="1"/>
    <row r="47" ht="18" customHeight="1"/>
  </sheetData>
  <sheetProtection/>
  <mergeCells count="8">
    <mergeCell ref="J9:J21"/>
    <mergeCell ref="A1:L1"/>
    <mergeCell ref="D3:E3"/>
    <mergeCell ref="D4:E4"/>
    <mergeCell ref="D5:E5"/>
    <mergeCell ref="F5:G5"/>
    <mergeCell ref="D6:E6"/>
    <mergeCell ref="F6:G6"/>
  </mergeCells>
  <printOptions/>
  <pageMargins left="0.75" right="0.75" top="0.76" bottom="0.25" header="0.32" footer="0.5"/>
  <pageSetup horizontalDpi="300" verticalDpi="300" orientation="landscape" paperSize="9" r:id="rId2"/>
  <headerFooter alignWithMargins="0">
    <oddHeader>&amp;L&amp;"標楷體,標準"奇美醫療財團法人奇美醫院   檢查人員簽名:                   覆核人員簽名:</oddHeader>
  </headerFooter>
  <drawing r:id="rId1"/>
</worksheet>
</file>

<file path=xl/worksheets/sheet22.xml><?xml version="1.0" encoding="utf-8"?>
<worksheet xmlns="http://schemas.openxmlformats.org/spreadsheetml/2006/main" xmlns:r="http://schemas.openxmlformats.org/officeDocument/2006/relationships">
  <dimension ref="A1:J35"/>
  <sheetViews>
    <sheetView showGridLines="0" showZeros="0" view="pageLayout" workbookViewId="0" topLeftCell="A1">
      <selection activeCell="I10" sqref="I10"/>
    </sheetView>
  </sheetViews>
  <sheetFormatPr defaultColWidth="8.875" defaultRowHeight="14.25"/>
  <cols>
    <col min="1" max="1" width="3.50390625" style="3" customWidth="1"/>
    <col min="2" max="2" width="16.00390625" style="3" customWidth="1"/>
    <col min="3" max="9" width="5.875" style="3" customWidth="1"/>
    <col min="10" max="10" width="12.00390625" style="3" customWidth="1"/>
    <col min="11" max="16384" width="8.875" style="3" customWidth="1"/>
  </cols>
  <sheetData>
    <row r="1" spans="1:10" s="1" customFormat="1" ht="25.5">
      <c r="A1" s="407" t="s">
        <v>557</v>
      </c>
      <c r="B1" s="560"/>
      <c r="C1" s="560"/>
      <c r="D1" s="560"/>
      <c r="E1" s="560"/>
      <c r="F1" s="560"/>
      <c r="G1" s="560"/>
      <c r="H1" s="560"/>
      <c r="I1" s="560"/>
      <c r="J1" s="399"/>
    </row>
    <row r="2" ht="18" customHeight="1">
      <c r="A2" s="2"/>
    </row>
    <row r="3" spans="1:9" ht="18" customHeight="1">
      <c r="A3" s="12"/>
      <c r="B3" s="5" t="s">
        <v>402</v>
      </c>
      <c r="C3" s="582" t="s">
        <v>403</v>
      </c>
      <c r="D3" s="397"/>
      <c r="E3" s="397"/>
      <c r="F3" s="397"/>
      <c r="G3" s="397"/>
      <c r="H3" s="397"/>
      <c r="I3" s="269"/>
    </row>
    <row r="4" spans="1:7" ht="18" customHeight="1">
      <c r="A4" s="12"/>
      <c r="G4" s="12"/>
    </row>
    <row r="5" spans="1:10" ht="31.5" customHeight="1">
      <c r="A5" s="501" t="s">
        <v>404</v>
      </c>
      <c r="B5" s="500"/>
      <c r="C5" s="6" t="s">
        <v>405</v>
      </c>
      <c r="D5" s="6" t="s">
        <v>406</v>
      </c>
      <c r="E5" s="6" t="s">
        <v>407</v>
      </c>
      <c r="F5" s="6" t="s">
        <v>408</v>
      </c>
      <c r="G5" s="39" t="s">
        <v>409</v>
      </c>
      <c r="H5" s="39" t="s">
        <v>410</v>
      </c>
      <c r="I5" s="5" t="s">
        <v>411</v>
      </c>
      <c r="J5" s="301" t="s">
        <v>412</v>
      </c>
    </row>
    <row r="6" spans="1:10" ht="18" customHeight="1">
      <c r="A6" s="5">
        <v>1</v>
      </c>
      <c r="B6" s="302" t="s">
        <v>413</v>
      </c>
      <c r="C6" s="6"/>
      <c r="D6" s="6"/>
      <c r="E6" s="6"/>
      <c r="F6" s="6"/>
      <c r="G6" s="6"/>
      <c r="H6" s="6"/>
      <c r="I6" s="9">
        <f aca="true" t="shared" si="0" ref="I6:I20">SUM(C6:H6)</f>
        <v>0</v>
      </c>
      <c r="J6" s="303">
        <f>IF(D27=0,"",(I6/D27))</f>
      </c>
    </row>
    <row r="7" spans="1:10" ht="18" customHeight="1">
      <c r="A7" s="5">
        <v>2</v>
      </c>
      <c r="B7" s="302" t="s">
        <v>414</v>
      </c>
      <c r="C7" s="6"/>
      <c r="D7" s="6"/>
      <c r="E7" s="6"/>
      <c r="F7" s="6"/>
      <c r="G7" s="6"/>
      <c r="H7" s="6"/>
      <c r="I7" s="9">
        <f t="shared" si="0"/>
        <v>0</v>
      </c>
      <c r="J7" s="303">
        <f>IF(D27=0,"",(I7/D27))</f>
      </c>
    </row>
    <row r="8" spans="1:10" ht="18" customHeight="1">
      <c r="A8" s="5">
        <v>3</v>
      </c>
      <c r="B8" s="302" t="s">
        <v>415</v>
      </c>
      <c r="C8" s="6"/>
      <c r="D8" s="6"/>
      <c r="E8" s="359"/>
      <c r="F8" s="6"/>
      <c r="G8" s="6"/>
      <c r="H8" s="6"/>
      <c r="I8" s="9">
        <f t="shared" si="0"/>
        <v>0</v>
      </c>
      <c r="J8" s="303">
        <f>IF(D27=0,"",(I8/D27))</f>
      </c>
    </row>
    <row r="9" spans="1:10" ht="18" customHeight="1">
      <c r="A9" s="5">
        <v>4</v>
      </c>
      <c r="B9" s="302" t="s">
        <v>416</v>
      </c>
      <c r="C9" s="6"/>
      <c r="D9" s="6"/>
      <c r="E9" s="6"/>
      <c r="F9" s="6"/>
      <c r="G9" s="6"/>
      <c r="H9" s="6"/>
      <c r="I9" s="9">
        <f t="shared" si="0"/>
        <v>0</v>
      </c>
      <c r="J9" s="303">
        <f>IF(D27=0,"",(I9/D27))</f>
      </c>
    </row>
    <row r="10" spans="1:10" ht="18" customHeight="1">
      <c r="A10" s="5">
        <v>5</v>
      </c>
      <c r="B10" s="302" t="s">
        <v>417</v>
      </c>
      <c r="C10" s="6"/>
      <c r="D10" s="6"/>
      <c r="E10" s="6"/>
      <c r="F10" s="6"/>
      <c r="G10" s="6"/>
      <c r="H10" s="6"/>
      <c r="I10" s="9">
        <f t="shared" si="0"/>
        <v>0</v>
      </c>
      <c r="J10" s="303">
        <f>IF(D27=0,"",(I10/D27))</f>
      </c>
    </row>
    <row r="11" spans="1:10" ht="18" customHeight="1">
      <c r="A11" s="5">
        <v>6</v>
      </c>
      <c r="B11" s="302" t="s">
        <v>418</v>
      </c>
      <c r="C11" s="6"/>
      <c r="D11" s="6"/>
      <c r="E11" s="6"/>
      <c r="F11" s="6"/>
      <c r="G11" s="6"/>
      <c r="H11" s="6"/>
      <c r="I11" s="9">
        <f t="shared" si="0"/>
        <v>0</v>
      </c>
      <c r="J11" s="303">
        <f>IF(D27=0,"",(I11/D27))</f>
      </c>
    </row>
    <row r="12" spans="1:10" ht="18" customHeight="1">
      <c r="A12" s="5">
        <v>7</v>
      </c>
      <c r="B12" s="302" t="s">
        <v>419</v>
      </c>
      <c r="C12" s="6"/>
      <c r="D12" s="6"/>
      <c r="E12" s="6"/>
      <c r="F12" s="6"/>
      <c r="G12" s="6"/>
      <c r="H12" s="6"/>
      <c r="I12" s="9">
        <f t="shared" si="0"/>
        <v>0</v>
      </c>
      <c r="J12" s="303">
        <f>IF(D27=0,"",(I12/D27))</f>
      </c>
    </row>
    <row r="13" spans="1:10" ht="18" customHeight="1">
      <c r="A13" s="5">
        <v>8</v>
      </c>
      <c r="B13" s="302" t="s">
        <v>420</v>
      </c>
      <c r="C13" s="6"/>
      <c r="D13" s="6"/>
      <c r="E13" s="6"/>
      <c r="F13" s="6"/>
      <c r="G13" s="6"/>
      <c r="H13" s="6"/>
      <c r="I13" s="9">
        <f t="shared" si="0"/>
        <v>0</v>
      </c>
      <c r="J13" s="303">
        <f>IF(D27=0,"",(I13/D27))</f>
      </c>
    </row>
    <row r="14" spans="1:10" ht="36" customHeight="1">
      <c r="A14" s="5">
        <v>9</v>
      </c>
      <c r="B14" s="304" t="s">
        <v>421</v>
      </c>
      <c r="C14" s="6"/>
      <c r="D14" s="6"/>
      <c r="E14" s="6"/>
      <c r="F14" s="6"/>
      <c r="G14" s="6"/>
      <c r="H14" s="6"/>
      <c r="I14" s="9">
        <f t="shared" si="0"/>
        <v>0</v>
      </c>
      <c r="J14" s="303">
        <f>IF(D27=0,"",(I14/D27))</f>
      </c>
    </row>
    <row r="15" spans="1:10" ht="18" customHeight="1">
      <c r="A15" s="5">
        <v>10</v>
      </c>
      <c r="B15" s="302" t="s">
        <v>422</v>
      </c>
      <c r="C15" s="6"/>
      <c r="D15" s="6"/>
      <c r="E15" s="6"/>
      <c r="F15" s="6"/>
      <c r="G15" s="6"/>
      <c r="H15" s="6"/>
      <c r="I15" s="9">
        <f t="shared" si="0"/>
        <v>0</v>
      </c>
      <c r="J15" s="303">
        <f>IF(D27=0,"",(I15/D27))</f>
      </c>
    </row>
    <row r="16" spans="1:10" ht="18" customHeight="1">
      <c r="A16" s="5">
        <v>11</v>
      </c>
      <c r="B16" s="302" t="s">
        <v>423</v>
      </c>
      <c r="C16" s="6"/>
      <c r="D16" s="6"/>
      <c r="E16" s="6"/>
      <c r="F16" s="6"/>
      <c r="G16" s="6"/>
      <c r="H16" s="6"/>
      <c r="I16" s="9">
        <f t="shared" si="0"/>
        <v>0</v>
      </c>
      <c r="J16" s="303">
        <f>IF(D27=0,"",(I16/D27))</f>
      </c>
    </row>
    <row r="17" spans="1:10" ht="18" customHeight="1">
      <c r="A17" s="5">
        <v>12</v>
      </c>
      <c r="B17" s="302" t="s">
        <v>424</v>
      </c>
      <c r="C17" s="6"/>
      <c r="D17" s="6"/>
      <c r="E17" s="6"/>
      <c r="F17" s="6"/>
      <c r="G17" s="6"/>
      <c r="H17" s="6"/>
      <c r="I17" s="9">
        <f t="shared" si="0"/>
        <v>0</v>
      </c>
      <c r="J17" s="303">
        <f>IF(D27=0,"",(I17/D27))</f>
      </c>
    </row>
    <row r="18" spans="1:10" ht="36.75" customHeight="1">
      <c r="A18" s="5">
        <v>13</v>
      </c>
      <c r="B18" s="304" t="s">
        <v>425</v>
      </c>
      <c r="C18" s="6"/>
      <c r="D18" s="6"/>
      <c r="E18" s="6"/>
      <c r="F18" s="6"/>
      <c r="G18" s="6"/>
      <c r="H18" s="6"/>
      <c r="I18" s="9">
        <f t="shared" si="0"/>
        <v>0</v>
      </c>
      <c r="J18" s="303">
        <f>IF(D27=0,"",(I18/D27))</f>
      </c>
    </row>
    <row r="19" spans="1:10" ht="18" customHeight="1">
      <c r="A19" s="5">
        <v>14</v>
      </c>
      <c r="B19" s="302" t="s">
        <v>426</v>
      </c>
      <c r="C19" s="6"/>
      <c r="D19" s="6"/>
      <c r="E19" s="6"/>
      <c r="F19" s="6"/>
      <c r="G19" s="6"/>
      <c r="H19" s="6"/>
      <c r="I19" s="9">
        <f t="shared" si="0"/>
        <v>0</v>
      </c>
      <c r="J19" s="303">
        <f>IF(D27=0,"",(I19/D27))</f>
      </c>
    </row>
    <row r="20" spans="1:10" ht="18" customHeight="1">
      <c r="A20" s="5">
        <v>15</v>
      </c>
      <c r="B20" s="302" t="s">
        <v>427</v>
      </c>
      <c r="C20" s="6"/>
      <c r="D20" s="6"/>
      <c r="E20" s="6"/>
      <c r="F20" s="6"/>
      <c r="G20" s="6"/>
      <c r="H20" s="6"/>
      <c r="I20" s="9">
        <f t="shared" si="0"/>
        <v>0</v>
      </c>
      <c r="J20" s="303">
        <f>IF(D27=0,"",SUM(I20/D27))</f>
      </c>
    </row>
    <row r="21" ht="18" customHeight="1"/>
    <row r="22" spans="2:10" ht="18" customHeight="1">
      <c r="B22" s="489" t="s">
        <v>428</v>
      </c>
      <c r="C22" s="576"/>
      <c r="D22" s="563"/>
      <c r="E22" s="500"/>
      <c r="F22" s="501" t="s">
        <v>429</v>
      </c>
      <c r="G22" s="564"/>
      <c r="H22" s="500"/>
      <c r="I22" s="580">
        <f>IF(D22=0,"",SUM(D27/D22))</f>
      </c>
      <c r="J22" s="581"/>
    </row>
    <row r="23" spans="2:5" ht="18" customHeight="1">
      <c r="B23" s="305"/>
      <c r="C23" s="305"/>
      <c r="D23" s="158"/>
      <c r="E23" s="158"/>
    </row>
    <row r="24" spans="2:5" ht="18" customHeight="1">
      <c r="B24" s="305" t="s">
        <v>430</v>
      </c>
      <c r="C24" s="305"/>
      <c r="D24" s="158"/>
      <c r="E24" s="158"/>
    </row>
    <row r="25" ht="18" customHeight="1"/>
    <row r="26" spans="2:10" ht="18" customHeight="1">
      <c r="B26" s="489" t="s">
        <v>431</v>
      </c>
      <c r="C26" s="576"/>
      <c r="D26" s="563"/>
      <c r="E26" s="500"/>
      <c r="F26" s="501" t="s">
        <v>428</v>
      </c>
      <c r="G26" s="577"/>
      <c r="H26" s="572"/>
      <c r="I26" s="578">
        <f>D26*4</f>
        <v>0</v>
      </c>
      <c r="J26" s="579"/>
    </row>
    <row r="27" spans="2:10" ht="18" customHeight="1">
      <c r="B27" s="489" t="s">
        <v>432</v>
      </c>
      <c r="C27" s="397"/>
      <c r="D27" s="578">
        <f>SUM(I6:I20)</f>
        <v>0</v>
      </c>
      <c r="E27" s="579"/>
      <c r="F27" s="501" t="s">
        <v>429</v>
      </c>
      <c r="G27" s="564"/>
      <c r="H27" s="500"/>
      <c r="I27" s="580">
        <f>IF(I26=0,"",SUM(D27/I26))</f>
      </c>
      <c r="J27" s="581"/>
    </row>
    <row r="28" spans="1:7" ht="18" customHeight="1">
      <c r="A28" s="12"/>
      <c r="G28" s="12"/>
    </row>
    <row r="29" spans="1:7" ht="18" customHeight="1">
      <c r="A29" s="12"/>
      <c r="G29" s="12"/>
    </row>
    <row r="30" spans="1:6" ht="18" customHeight="1">
      <c r="A30" s="306" t="s">
        <v>433</v>
      </c>
      <c r="B30" s="283"/>
      <c r="C30" s="283"/>
      <c r="D30" s="283"/>
      <c r="E30" s="283"/>
      <c r="F30" s="283"/>
    </row>
    <row r="31" spans="7:8" ht="18" customHeight="1">
      <c r="G31" s="284"/>
      <c r="H31" s="284"/>
    </row>
    <row r="32" spans="1:8" ht="18" customHeight="1">
      <c r="A32" s="3" t="s">
        <v>380</v>
      </c>
      <c r="G32" s="284"/>
      <c r="H32" s="284"/>
    </row>
    <row r="33" spans="2:9" ht="18" customHeight="1">
      <c r="B33" s="30"/>
      <c r="C33" s="30"/>
      <c r="D33" s="30"/>
      <c r="E33" s="30"/>
      <c r="F33" s="30"/>
      <c r="G33" s="30"/>
      <c r="H33" s="30"/>
      <c r="I33" s="30"/>
    </row>
    <row r="34" spans="2:9" ht="18" customHeight="1">
      <c r="B34" s="30"/>
      <c r="C34" s="30"/>
      <c r="D34" s="30"/>
      <c r="E34" s="30"/>
      <c r="F34" s="30"/>
      <c r="G34" s="63"/>
      <c r="H34" s="63"/>
      <c r="I34" s="30"/>
    </row>
    <row r="35" spans="2:9" ht="18" customHeight="1">
      <c r="B35" s="30"/>
      <c r="C35" s="30"/>
      <c r="D35" s="30"/>
      <c r="E35" s="30"/>
      <c r="F35" s="30"/>
      <c r="G35" s="63"/>
      <c r="H35" s="63"/>
      <c r="I35" s="30"/>
    </row>
    <row r="36" ht="18" customHeight="1"/>
    <row r="37" ht="18" customHeight="1"/>
  </sheetData>
  <sheetProtection/>
  <mergeCells count="15">
    <mergeCell ref="A1:J1"/>
    <mergeCell ref="C3:H3"/>
    <mergeCell ref="A5:B5"/>
    <mergeCell ref="B22:C22"/>
    <mergeCell ref="D22:E22"/>
    <mergeCell ref="F22:H22"/>
    <mergeCell ref="I22:J22"/>
    <mergeCell ref="B26:C26"/>
    <mergeCell ref="D26:E26"/>
    <mergeCell ref="F26:H26"/>
    <mergeCell ref="I26:J26"/>
    <mergeCell ref="B27:C27"/>
    <mergeCell ref="D27:E27"/>
    <mergeCell ref="F27:H27"/>
    <mergeCell ref="I27:J27"/>
  </mergeCells>
  <printOptions/>
  <pageMargins left="0.75" right="0.75" top="1" bottom="1" header="0.5" footer="0.5"/>
  <pageSetup horizontalDpi="300" verticalDpi="300" orientation="portrait" paperSize="9" r:id="rId1"/>
  <headerFooter alignWithMargins="0">
    <oddHeader>&amp;L&amp;"DFKai-SB,標準"奇美醫療財團法人奇美醫院   檢查人員簽名:                   覆核人員簽名:</oddHeader>
  </headerFooter>
</worksheet>
</file>

<file path=xl/worksheets/sheet23.xml><?xml version="1.0" encoding="utf-8"?>
<worksheet xmlns="http://schemas.openxmlformats.org/spreadsheetml/2006/main" xmlns:r="http://schemas.openxmlformats.org/officeDocument/2006/relationships">
  <dimension ref="A1:F29"/>
  <sheetViews>
    <sheetView showGridLines="0" defaultGridColor="0" view="pageLayout" colorId="8" workbookViewId="0" topLeftCell="A1">
      <selection activeCell="D8" sqref="D8:D9"/>
    </sheetView>
  </sheetViews>
  <sheetFormatPr defaultColWidth="9.00390625" defaultRowHeight="14.25"/>
  <cols>
    <col min="1" max="1" width="2.875" style="0" customWidth="1"/>
    <col min="4" max="4" width="15.75390625" style="0" customWidth="1"/>
    <col min="5" max="5" width="14.625" style="0" customWidth="1"/>
    <col min="6" max="6" width="16.125" style="0" customWidth="1"/>
  </cols>
  <sheetData>
    <row r="1" spans="1:6" ht="25.5">
      <c r="A1" s="407" t="s">
        <v>434</v>
      </c>
      <c r="B1" s="560"/>
      <c r="C1" s="560"/>
      <c r="D1" s="560"/>
      <c r="E1" s="560"/>
      <c r="F1" s="560"/>
    </row>
    <row r="2" spans="1:6" ht="16.5">
      <c r="A2" s="2"/>
      <c r="B2" s="3"/>
      <c r="C2" s="3"/>
      <c r="D2" s="3"/>
      <c r="E2" s="3"/>
      <c r="F2" s="3"/>
    </row>
    <row r="3" spans="1:6" ht="16.5">
      <c r="A3" s="12"/>
      <c r="B3" s="389" t="s">
        <v>369</v>
      </c>
      <c r="C3" s="587"/>
      <c r="D3" s="271"/>
      <c r="E3" s="3"/>
      <c r="F3" s="12"/>
    </row>
    <row r="4" spans="1:6" ht="16.5">
      <c r="A4" s="2"/>
      <c r="B4" s="3"/>
      <c r="C4" s="3"/>
      <c r="D4" s="3"/>
      <c r="E4" s="3"/>
      <c r="F4" s="3"/>
    </row>
    <row r="5" spans="1:6" ht="33">
      <c r="A5" s="29"/>
      <c r="B5" s="5" t="s">
        <v>370</v>
      </c>
      <c r="C5" s="5" t="s">
        <v>382</v>
      </c>
      <c r="D5" s="38" t="s">
        <v>435</v>
      </c>
      <c r="E5" s="38" t="s">
        <v>436</v>
      </c>
      <c r="F5" s="5" t="s">
        <v>379</v>
      </c>
    </row>
    <row r="6" spans="1:6" ht="16.5">
      <c r="A6" s="12"/>
      <c r="B6" s="588"/>
      <c r="C6" s="588"/>
      <c r="D6" s="588"/>
      <c r="E6" s="502"/>
      <c r="F6" s="584"/>
    </row>
    <row r="7" spans="1:6" ht="16.5">
      <c r="A7" s="12"/>
      <c r="B7" s="589"/>
      <c r="C7" s="589"/>
      <c r="D7" s="590"/>
      <c r="E7" s="583"/>
      <c r="F7" s="586"/>
    </row>
    <row r="8" spans="1:6" ht="16.5">
      <c r="A8" s="12"/>
      <c r="B8" s="584"/>
      <c r="C8" s="584"/>
      <c r="D8" s="502"/>
      <c r="E8" s="502"/>
      <c r="F8" s="584"/>
    </row>
    <row r="9" spans="1:6" ht="16.5">
      <c r="A9" s="12"/>
      <c r="B9" s="586"/>
      <c r="C9" s="586"/>
      <c r="D9" s="583"/>
      <c r="E9" s="583"/>
      <c r="F9" s="586"/>
    </row>
    <row r="10" spans="1:6" ht="16.5">
      <c r="A10" s="12"/>
      <c r="B10" s="584"/>
      <c r="C10" s="584"/>
      <c r="D10" s="502"/>
      <c r="E10" s="502"/>
      <c r="F10" s="584"/>
    </row>
    <row r="11" spans="1:6" ht="16.5">
      <c r="A11" s="12"/>
      <c r="B11" s="586"/>
      <c r="C11" s="586"/>
      <c r="D11" s="583"/>
      <c r="E11" s="583"/>
      <c r="F11" s="586"/>
    </row>
    <row r="12" spans="1:6" ht="16.5">
      <c r="A12" s="12"/>
      <c r="B12" s="584"/>
      <c r="C12" s="584"/>
      <c r="D12" s="502"/>
      <c r="E12" s="502"/>
      <c r="F12" s="584"/>
    </row>
    <row r="13" spans="1:6" ht="16.5">
      <c r="A13" s="12"/>
      <c r="B13" s="585"/>
      <c r="C13" s="585"/>
      <c r="D13" s="583"/>
      <c r="E13" s="583"/>
      <c r="F13" s="585"/>
    </row>
    <row r="14" spans="1:6" ht="16.5">
      <c r="A14" s="12"/>
      <c r="B14" s="584"/>
      <c r="C14" s="584"/>
      <c r="D14" s="502"/>
      <c r="E14" s="502"/>
      <c r="F14" s="584"/>
    </row>
    <row r="15" spans="1:6" ht="16.5">
      <c r="A15" s="12"/>
      <c r="B15" s="585"/>
      <c r="C15" s="585"/>
      <c r="D15" s="583"/>
      <c r="E15" s="583"/>
      <c r="F15" s="585"/>
    </row>
    <row r="16" spans="1:6" ht="16.5">
      <c r="A16" s="12"/>
      <c r="B16" s="584"/>
      <c r="C16" s="584"/>
      <c r="D16" s="502"/>
      <c r="E16" s="502"/>
      <c r="F16" s="584"/>
    </row>
    <row r="17" spans="1:6" ht="16.5">
      <c r="A17" s="12"/>
      <c r="B17" s="585"/>
      <c r="C17" s="585"/>
      <c r="D17" s="583"/>
      <c r="E17" s="583"/>
      <c r="F17" s="585"/>
    </row>
    <row r="18" spans="1:6" ht="16.5">
      <c r="A18" s="12"/>
      <c r="B18" s="584"/>
      <c r="C18" s="584"/>
      <c r="D18" s="502"/>
      <c r="E18" s="502"/>
      <c r="F18" s="584"/>
    </row>
    <row r="19" spans="1:6" ht="16.5">
      <c r="A19" s="12"/>
      <c r="B19" s="585"/>
      <c r="C19" s="585"/>
      <c r="D19" s="583"/>
      <c r="E19" s="583"/>
      <c r="F19" s="585"/>
    </row>
    <row r="20" spans="1:6" ht="16.5">
      <c r="A20" s="12"/>
      <c r="B20" s="584"/>
      <c r="C20" s="584"/>
      <c r="D20" s="502"/>
      <c r="E20" s="502"/>
      <c r="F20" s="584"/>
    </row>
    <row r="21" spans="1:6" ht="16.5">
      <c r="A21" s="12"/>
      <c r="B21" s="585"/>
      <c r="C21" s="585"/>
      <c r="D21" s="583"/>
      <c r="E21" s="583"/>
      <c r="F21" s="585"/>
    </row>
    <row r="22" spans="1:6" ht="16.5">
      <c r="A22" s="12"/>
      <c r="B22" s="584"/>
      <c r="C22" s="584"/>
      <c r="D22" s="502"/>
      <c r="E22" s="502"/>
      <c r="F22" s="584"/>
    </row>
    <row r="23" spans="1:6" ht="16.5">
      <c r="A23" s="12"/>
      <c r="B23" s="585"/>
      <c r="C23" s="585"/>
      <c r="D23" s="583"/>
      <c r="E23" s="583"/>
      <c r="F23" s="585"/>
    </row>
    <row r="24" spans="1:6" ht="16.5">
      <c r="A24" s="12"/>
      <c r="B24" s="584"/>
      <c r="C24" s="584"/>
      <c r="D24" s="502"/>
      <c r="E24" s="502"/>
      <c r="F24" s="584"/>
    </row>
    <row r="25" spans="1:6" ht="16.5">
      <c r="A25" s="12"/>
      <c r="B25" s="585"/>
      <c r="C25" s="585"/>
      <c r="D25" s="583"/>
      <c r="E25" s="583"/>
      <c r="F25" s="585"/>
    </row>
    <row r="26" spans="1:6" ht="16.5">
      <c r="A26" s="12"/>
      <c r="B26" s="584"/>
      <c r="C26" s="584"/>
      <c r="D26" s="502"/>
      <c r="E26" s="502"/>
      <c r="F26" s="584"/>
    </row>
    <row r="27" spans="1:6" ht="16.5">
      <c r="A27" s="12"/>
      <c r="B27" s="585"/>
      <c r="C27" s="585"/>
      <c r="D27" s="583"/>
      <c r="E27" s="583"/>
      <c r="F27" s="585"/>
    </row>
    <row r="28" spans="1:6" ht="16.5">
      <c r="A28" s="12"/>
      <c r="B28" s="584"/>
      <c r="C28" s="584"/>
      <c r="D28" s="502"/>
      <c r="E28" s="502"/>
      <c r="F28" s="584"/>
    </row>
    <row r="29" spans="1:6" ht="16.5">
      <c r="A29" s="12"/>
      <c r="B29" s="585"/>
      <c r="C29" s="585"/>
      <c r="D29" s="583"/>
      <c r="E29" s="583"/>
      <c r="F29" s="585"/>
    </row>
  </sheetData>
  <sheetProtection/>
  <mergeCells count="62">
    <mergeCell ref="B10:B11"/>
    <mergeCell ref="C10:C11"/>
    <mergeCell ref="D10:D11"/>
    <mergeCell ref="A1:F1"/>
    <mergeCell ref="B3:C3"/>
    <mergeCell ref="B6:B7"/>
    <mergeCell ref="C6:C7"/>
    <mergeCell ref="D6:D7"/>
    <mergeCell ref="E10:E11"/>
    <mergeCell ref="F10:F11"/>
    <mergeCell ref="B8:B9"/>
    <mergeCell ref="E6:E7"/>
    <mergeCell ref="F6:F7"/>
    <mergeCell ref="C16:C17"/>
    <mergeCell ref="D16:D17"/>
    <mergeCell ref="E8:E9"/>
    <mergeCell ref="F8:F9"/>
    <mergeCell ref="C12:C13"/>
    <mergeCell ref="D12:D13"/>
    <mergeCell ref="C8:C9"/>
    <mergeCell ref="D8:D9"/>
    <mergeCell ref="F14:F15"/>
    <mergeCell ref="B18:B19"/>
    <mergeCell ref="C18:C19"/>
    <mergeCell ref="D18:D19"/>
    <mergeCell ref="E18:E19"/>
    <mergeCell ref="F18:F19"/>
    <mergeCell ref="B12:B13"/>
    <mergeCell ref="B14:B15"/>
    <mergeCell ref="C14:C15"/>
    <mergeCell ref="D14:D15"/>
    <mergeCell ref="E14:E15"/>
    <mergeCell ref="C20:C21"/>
    <mergeCell ref="D20:D21"/>
    <mergeCell ref="E12:E13"/>
    <mergeCell ref="F12:F13"/>
    <mergeCell ref="B22:B23"/>
    <mergeCell ref="C22:C23"/>
    <mergeCell ref="D22:D23"/>
    <mergeCell ref="E22:E23"/>
    <mergeCell ref="F22:F23"/>
    <mergeCell ref="B16:B17"/>
    <mergeCell ref="C24:C25"/>
    <mergeCell ref="D24:D25"/>
    <mergeCell ref="E16:E17"/>
    <mergeCell ref="F16:F17"/>
    <mergeCell ref="B26:B27"/>
    <mergeCell ref="C26:C27"/>
    <mergeCell ref="D26:D27"/>
    <mergeCell ref="E26:E27"/>
    <mergeCell ref="F26:F27"/>
    <mergeCell ref="B20:B21"/>
    <mergeCell ref="E24:E25"/>
    <mergeCell ref="F24:F25"/>
    <mergeCell ref="E20:E21"/>
    <mergeCell ref="F20:F21"/>
    <mergeCell ref="B28:B29"/>
    <mergeCell ref="C28:C29"/>
    <mergeCell ref="D28:D29"/>
    <mergeCell ref="E28:E29"/>
    <mergeCell ref="F28:F29"/>
    <mergeCell ref="B24:B25"/>
  </mergeCells>
  <printOptions/>
  <pageMargins left="0.75" right="0.75" top="1" bottom="1" header="0.5" footer="0.5"/>
  <pageSetup horizontalDpi="300" verticalDpi="300" orientation="portrait" paperSize="9" r:id="rId1"/>
  <headerFooter alignWithMargins="0">
    <oddHeader>&amp;L&amp;"標楷體,標準"奇美醫療財團法人奇美醫院   檢查人員簽名:                   覆核人員簽名:</oddHeader>
  </headerFooter>
</worksheet>
</file>

<file path=xl/worksheets/sheet24.xml><?xml version="1.0" encoding="utf-8"?>
<worksheet xmlns="http://schemas.openxmlformats.org/spreadsheetml/2006/main" xmlns:r="http://schemas.openxmlformats.org/officeDocument/2006/relationships">
  <dimension ref="A1:I11"/>
  <sheetViews>
    <sheetView showGridLines="0" view="pageLayout" workbookViewId="0" topLeftCell="A1">
      <selection activeCell="F5" sqref="F5:G5"/>
    </sheetView>
  </sheetViews>
  <sheetFormatPr defaultColWidth="9.00390625" defaultRowHeight="14.25"/>
  <cols>
    <col min="1" max="1" width="6.75390625" style="27" customWidth="1"/>
    <col min="2" max="2" width="6.625" style="27" customWidth="1"/>
    <col min="3" max="3" width="6.75390625" style="27" customWidth="1"/>
    <col min="4" max="5" width="8.50390625" style="27" customWidth="1"/>
    <col min="6" max="6" width="8.875" style="27" customWidth="1"/>
    <col min="7" max="7" width="9.75390625" style="27" customWidth="1"/>
    <col min="8" max="9" width="10.875" style="27" customWidth="1"/>
    <col min="10" max="16384" width="9.00390625" style="27" customWidth="1"/>
  </cols>
  <sheetData>
    <row r="1" spans="1:9" s="41" customFormat="1" ht="25.5">
      <c r="A1" s="388" t="s">
        <v>437</v>
      </c>
      <c r="B1" s="488"/>
      <c r="C1" s="488"/>
      <c r="D1" s="488"/>
      <c r="E1" s="488"/>
      <c r="F1" s="488"/>
      <c r="G1" s="488"/>
      <c r="H1" s="488"/>
      <c r="I1" s="488"/>
    </row>
    <row r="2" ht="18" customHeight="1">
      <c r="A2" s="42"/>
    </row>
    <row r="3" spans="2:9" s="43" customFormat="1" ht="18" customHeight="1">
      <c r="B3" s="501" t="s">
        <v>371</v>
      </c>
      <c r="C3" s="572"/>
      <c r="D3" s="591" t="s">
        <v>438</v>
      </c>
      <c r="E3" s="592"/>
      <c r="F3" s="591" t="s">
        <v>399</v>
      </c>
      <c r="G3" s="592"/>
      <c r="H3" s="502" t="s">
        <v>319</v>
      </c>
      <c r="I3" s="502" t="s">
        <v>320</v>
      </c>
    </row>
    <row r="4" spans="2:9" s="43" customFormat="1" ht="18" customHeight="1">
      <c r="B4" s="378"/>
      <c r="C4" s="379"/>
      <c r="D4" s="593"/>
      <c r="E4" s="594"/>
      <c r="F4" s="593"/>
      <c r="G4" s="594"/>
      <c r="H4" s="583"/>
      <c r="I4" s="583"/>
    </row>
    <row r="5" spans="2:9" s="43" customFormat="1" ht="54" customHeight="1">
      <c r="B5" s="389" t="s">
        <v>439</v>
      </c>
      <c r="C5" s="396"/>
      <c r="D5" s="477"/>
      <c r="E5" s="477"/>
      <c r="F5" s="574" t="s">
        <v>440</v>
      </c>
      <c r="G5" s="504"/>
      <c r="H5" s="308"/>
      <c r="I5" s="309"/>
    </row>
    <row r="6" spans="2:9" s="43" customFormat="1" ht="35.25" customHeight="1">
      <c r="B6" s="389" t="s">
        <v>441</v>
      </c>
      <c r="C6" s="389"/>
      <c r="D6" s="477"/>
      <c r="E6" s="477"/>
      <c r="F6" s="574" t="s">
        <v>442</v>
      </c>
      <c r="G6" s="504"/>
      <c r="H6" s="45"/>
      <c r="I6" s="40"/>
    </row>
    <row r="8" spans="2:9" ht="16.5">
      <c r="B8" s="501" t="s">
        <v>371</v>
      </c>
      <c r="C8" s="572"/>
      <c r="D8" s="591" t="s">
        <v>438</v>
      </c>
      <c r="E8" s="592"/>
      <c r="F8" s="591" t="s">
        <v>399</v>
      </c>
      <c r="G8" s="592"/>
      <c r="H8" s="502" t="s">
        <v>319</v>
      </c>
      <c r="I8" s="502" t="s">
        <v>320</v>
      </c>
    </row>
    <row r="9" spans="2:9" ht="18" customHeight="1">
      <c r="B9" s="378"/>
      <c r="C9" s="379"/>
      <c r="D9" s="593"/>
      <c r="E9" s="594"/>
      <c r="F9" s="593"/>
      <c r="G9" s="594"/>
      <c r="H9" s="583"/>
      <c r="I9" s="583"/>
    </row>
    <row r="10" spans="2:9" ht="54" customHeight="1">
      <c r="B10" s="389" t="s">
        <v>439</v>
      </c>
      <c r="C10" s="396"/>
      <c r="D10" s="477" t="s">
        <v>300</v>
      </c>
      <c r="E10" s="477"/>
      <c r="F10" s="574" t="s">
        <v>440</v>
      </c>
      <c r="G10" s="504"/>
      <c r="H10" s="308" t="s">
        <v>300</v>
      </c>
      <c r="I10" s="309"/>
    </row>
    <row r="11" spans="2:9" ht="39.75" customHeight="1">
      <c r="B11" s="389" t="s">
        <v>441</v>
      </c>
      <c r="C11" s="389"/>
      <c r="D11" s="477" t="s">
        <v>300</v>
      </c>
      <c r="E11" s="477"/>
      <c r="F11" s="574" t="s">
        <v>442</v>
      </c>
      <c r="G11" s="504"/>
      <c r="H11" s="45" t="s">
        <v>300</v>
      </c>
      <c r="I11" s="40"/>
    </row>
  </sheetData>
  <sheetProtection/>
  <mergeCells count="25">
    <mergeCell ref="A1:I1"/>
    <mergeCell ref="B3:C3"/>
    <mergeCell ref="D3:E4"/>
    <mergeCell ref="F3:G4"/>
    <mergeCell ref="H3:H4"/>
    <mergeCell ref="I3:I4"/>
    <mergeCell ref="B4:C4"/>
    <mergeCell ref="B5:C5"/>
    <mergeCell ref="D5:E5"/>
    <mergeCell ref="F5:G5"/>
    <mergeCell ref="B6:C6"/>
    <mergeCell ref="D6:E6"/>
    <mergeCell ref="F6:G6"/>
    <mergeCell ref="B8:C8"/>
    <mergeCell ref="D8:E9"/>
    <mergeCell ref="F8:G9"/>
    <mergeCell ref="H8:H9"/>
    <mergeCell ref="I8:I9"/>
    <mergeCell ref="B9:C9"/>
    <mergeCell ref="B10:C10"/>
    <mergeCell ref="D10:E10"/>
    <mergeCell ref="F10:G10"/>
    <mergeCell ref="B11:C11"/>
    <mergeCell ref="D11:E11"/>
    <mergeCell ref="F11:G11"/>
  </mergeCells>
  <printOptions/>
  <pageMargins left="0.64" right="0.36" top="0.77" bottom="1" header="0.31" footer="0.5"/>
  <pageSetup horizontalDpi="300" verticalDpi="300" orientation="portrait" paperSize="9" r:id="rId1"/>
  <headerFooter alignWithMargins="0">
    <oddHeader>&amp;L&amp;"DFKai-SB,標準"奇美醫療財團法人奇美醫院   檢查人員簽名:                   覆核人員簽名:</oddHeader>
  </headerFooter>
</worksheet>
</file>

<file path=xl/worksheets/sheet25.xml><?xml version="1.0" encoding="utf-8"?>
<worksheet xmlns="http://schemas.openxmlformats.org/spreadsheetml/2006/main" xmlns:r="http://schemas.openxmlformats.org/officeDocument/2006/relationships">
  <dimension ref="A1:I78"/>
  <sheetViews>
    <sheetView showGridLines="0" defaultGridColor="0" view="pageLayout" zoomScaleSheetLayoutView="100" colorId="8" workbookViewId="0" topLeftCell="A1">
      <selection activeCell="G6" sqref="G6"/>
    </sheetView>
  </sheetViews>
  <sheetFormatPr defaultColWidth="9.00390625" defaultRowHeight="14.25"/>
  <cols>
    <col min="1" max="1" width="3.00390625" style="207" customWidth="1"/>
    <col min="2" max="2" width="9.00390625" style="207" customWidth="1"/>
    <col min="3" max="3" width="4.625" style="207" customWidth="1"/>
    <col min="4" max="4" width="9.75390625" style="207" customWidth="1"/>
    <col min="5" max="5" width="9.375" style="207" customWidth="1"/>
    <col min="6" max="6" width="9.25390625" style="207" customWidth="1"/>
    <col min="7" max="9" width="10.25390625" style="207" customWidth="1"/>
    <col min="10" max="65" width="0" style="207" hidden="1" customWidth="1"/>
    <col min="66" max="16384" width="9.00390625" style="207" customWidth="1"/>
  </cols>
  <sheetData>
    <row r="1" spans="1:9" ht="25.5">
      <c r="A1" s="596" t="s">
        <v>443</v>
      </c>
      <c r="B1" s="496"/>
      <c r="C1" s="496"/>
      <c r="D1" s="496"/>
      <c r="E1" s="496"/>
      <c r="F1" s="496"/>
      <c r="G1" s="496"/>
      <c r="H1" s="496"/>
      <c r="I1" s="496"/>
    </row>
    <row r="2" spans="2:9" s="208" customFormat="1" ht="12.75">
      <c r="B2" s="209"/>
      <c r="C2" s="209"/>
      <c r="D2" s="209"/>
      <c r="E2" s="209"/>
      <c r="F2" s="209"/>
      <c r="G2" s="209"/>
      <c r="H2" s="209"/>
      <c r="I2" s="209"/>
    </row>
    <row r="3" spans="2:9" s="208" customFormat="1" ht="16.5">
      <c r="B3" s="211" t="s">
        <v>289</v>
      </c>
      <c r="C3" s="452"/>
      <c r="D3" s="453"/>
      <c r="E3" s="212"/>
      <c r="F3" s="454"/>
      <c r="G3" s="454"/>
      <c r="H3" s="455"/>
      <c r="I3" s="455"/>
    </row>
    <row r="4" spans="2:9" s="208" customFormat="1" ht="16.5">
      <c r="B4" s="211" t="s">
        <v>290</v>
      </c>
      <c r="C4" s="386"/>
      <c r="D4" s="386"/>
      <c r="E4" s="213"/>
      <c r="F4" s="447"/>
      <c r="G4" s="447"/>
      <c r="H4" s="448"/>
      <c r="I4" s="448"/>
    </row>
    <row r="5" spans="2:9" s="208" customFormat="1" ht="16.5">
      <c r="B5" s="211" t="s">
        <v>291</v>
      </c>
      <c r="C5" s="386"/>
      <c r="D5" s="386"/>
      <c r="E5" s="214"/>
      <c r="F5" s="447"/>
      <c r="G5" s="447"/>
      <c r="H5" s="448"/>
      <c r="I5" s="448"/>
    </row>
    <row r="6" spans="2:9" s="208" customFormat="1" ht="16.5">
      <c r="B6" s="211" t="s">
        <v>292</v>
      </c>
      <c r="C6" s="386"/>
      <c r="D6" s="386"/>
      <c r="E6" s="215"/>
      <c r="G6" s="216"/>
      <c r="H6" s="217"/>
      <c r="I6" s="217"/>
    </row>
    <row r="7" spans="2:9" s="208" customFormat="1" ht="12.75">
      <c r="B7" s="209"/>
      <c r="C7" s="209"/>
      <c r="D7" s="218"/>
      <c r="E7" s="209"/>
      <c r="F7" s="209"/>
      <c r="G7" s="209"/>
      <c r="H7" s="209"/>
      <c r="I7" s="209"/>
    </row>
    <row r="8" spans="2:9" s="208" customFormat="1" ht="12.75">
      <c r="B8" s="219"/>
      <c r="G8" s="219"/>
      <c r="H8" s="219"/>
      <c r="I8" s="219"/>
    </row>
    <row r="9" spans="2:9" s="208" customFormat="1" ht="15">
      <c r="B9" s="219"/>
      <c r="D9" s="449" t="s">
        <v>293</v>
      </c>
      <c r="E9" s="449" t="s">
        <v>294</v>
      </c>
      <c r="F9" s="449"/>
      <c r="G9" s="449"/>
      <c r="H9" s="219"/>
      <c r="I9" s="219"/>
    </row>
    <row r="10" spans="2:9" s="208" customFormat="1" ht="37.5" customHeight="1">
      <c r="B10" s="219"/>
      <c r="D10" s="449"/>
      <c r="E10" s="221" t="s">
        <v>295</v>
      </c>
      <c r="F10" s="221" t="s">
        <v>296</v>
      </c>
      <c r="G10" s="221" t="s">
        <v>297</v>
      </c>
      <c r="H10" s="219"/>
      <c r="I10" s="219"/>
    </row>
    <row r="11" spans="2:9" s="208" customFormat="1" ht="14.25">
      <c r="B11" s="219"/>
      <c r="D11" s="222">
        <v>1</v>
      </c>
      <c r="E11" s="222">
        <v>0.2</v>
      </c>
      <c r="F11" s="222">
        <v>0.23</v>
      </c>
      <c r="G11" s="222">
        <v>0.17</v>
      </c>
      <c r="H11" s="219"/>
      <c r="I11" s="219"/>
    </row>
    <row r="12" spans="2:9" s="208" customFormat="1" ht="14.25">
      <c r="B12" s="219"/>
      <c r="D12" s="222">
        <v>2</v>
      </c>
      <c r="E12" s="222">
        <v>0.52</v>
      </c>
      <c r="F12" s="222">
        <v>0.56</v>
      </c>
      <c r="G12" s="222">
        <v>0.49</v>
      </c>
      <c r="H12" s="219"/>
      <c r="I12" s="219"/>
    </row>
    <row r="13" spans="2:9" s="208" customFormat="1" ht="14.25">
      <c r="B13" s="219"/>
      <c r="D13" s="222">
        <v>3</v>
      </c>
      <c r="E13" s="222">
        <v>0.86</v>
      </c>
      <c r="F13" s="222">
        <v>0.9</v>
      </c>
      <c r="G13" s="222">
        <v>0.82</v>
      </c>
      <c r="H13" s="219"/>
      <c r="I13" s="219"/>
    </row>
    <row r="14" spans="2:9" s="208" customFormat="1" ht="14.25">
      <c r="B14" s="219"/>
      <c r="D14" s="222">
        <v>4</v>
      </c>
      <c r="E14" s="222">
        <v>1.18</v>
      </c>
      <c r="F14" s="222">
        <v>1.23</v>
      </c>
      <c r="G14" s="222">
        <v>1.13</v>
      </c>
      <c r="H14" s="219"/>
      <c r="I14" s="219"/>
    </row>
    <row r="15" spans="2:9" s="208" customFormat="1" ht="14.25">
      <c r="B15" s="219"/>
      <c r="D15" s="222">
        <v>5</v>
      </c>
      <c r="E15" s="222">
        <v>1.52</v>
      </c>
      <c r="F15" s="222">
        <v>1.58</v>
      </c>
      <c r="G15" s="222">
        <v>1.46</v>
      </c>
      <c r="H15" s="219"/>
      <c r="I15" s="219"/>
    </row>
    <row r="16" spans="2:9" s="208" customFormat="1" ht="14.25">
      <c r="B16" s="219"/>
      <c r="D16" s="222">
        <v>6</v>
      </c>
      <c r="E16" s="222">
        <v>1.84</v>
      </c>
      <c r="F16" s="222">
        <v>1.91</v>
      </c>
      <c r="G16" s="222">
        <v>1.78</v>
      </c>
      <c r="H16" s="219"/>
      <c r="I16" s="219"/>
    </row>
    <row r="17" spans="2:9" s="208" customFormat="1" ht="14.25">
      <c r="B17" s="219"/>
      <c r="D17" s="222">
        <v>7</v>
      </c>
      <c r="E17" s="222">
        <v>2.18</v>
      </c>
      <c r="F17" s="222">
        <v>2.25</v>
      </c>
      <c r="G17" s="222">
        <v>2.11</v>
      </c>
      <c r="H17" s="219"/>
      <c r="I17" s="219"/>
    </row>
    <row r="18" spans="2:9" s="208" customFormat="1" ht="14.25">
      <c r="B18" s="219"/>
      <c r="D18" s="222">
        <v>8</v>
      </c>
      <c r="E18" s="222">
        <v>2.52</v>
      </c>
      <c r="F18" s="222">
        <v>2.6</v>
      </c>
      <c r="G18" s="222">
        <v>2.44</v>
      </c>
      <c r="H18" s="219"/>
      <c r="I18" s="219"/>
    </row>
    <row r="19" spans="2:9" s="208" customFormat="1" ht="14.25">
      <c r="B19" s="219"/>
      <c r="D19" s="222">
        <v>9</v>
      </c>
      <c r="E19" s="222">
        <v>2.85</v>
      </c>
      <c r="F19" s="222">
        <v>2.94</v>
      </c>
      <c r="G19" s="222">
        <v>2.77</v>
      </c>
      <c r="H19" s="219"/>
      <c r="I19" s="219"/>
    </row>
    <row r="20" spans="2:9" s="208" customFormat="1" ht="14.25">
      <c r="B20" s="219"/>
      <c r="D20" s="222">
        <v>10</v>
      </c>
      <c r="E20" s="222">
        <v>3.18</v>
      </c>
      <c r="F20" s="222">
        <v>3.27</v>
      </c>
      <c r="G20" s="222">
        <v>3.08</v>
      </c>
      <c r="H20" s="219"/>
      <c r="I20" s="219"/>
    </row>
    <row r="21" spans="2:9" s="208" customFormat="1" ht="14.25">
      <c r="B21" s="219"/>
      <c r="D21" s="222">
        <v>11</v>
      </c>
      <c r="E21" s="222">
        <v>3.5</v>
      </c>
      <c r="F21" s="222">
        <v>3.6</v>
      </c>
      <c r="G21" s="222">
        <v>3.4</v>
      </c>
      <c r="H21" s="219"/>
      <c r="I21" s="219"/>
    </row>
    <row r="22" spans="2:9" s="208" customFormat="1" ht="14.25">
      <c r="B22" s="219"/>
      <c r="D22" s="223"/>
      <c r="E22" s="223"/>
      <c r="F22" s="223"/>
      <c r="G22" s="223"/>
      <c r="H22" s="219"/>
      <c r="I22" s="219"/>
    </row>
    <row r="23" spans="2:9" s="208" customFormat="1" ht="15">
      <c r="B23" s="432" t="s">
        <v>336</v>
      </c>
      <c r="C23" s="434" t="s">
        <v>337</v>
      </c>
      <c r="D23" s="435"/>
      <c r="E23" s="435"/>
      <c r="F23" s="435"/>
      <c r="G23" s="435"/>
      <c r="H23" s="435"/>
      <c r="I23" s="436"/>
    </row>
    <row r="24" spans="2:9" s="208" customFormat="1" ht="27" customHeight="1">
      <c r="B24" s="433"/>
      <c r="C24" s="437" t="s">
        <v>338</v>
      </c>
      <c r="D24" s="439" t="s">
        <v>339</v>
      </c>
      <c r="E24" s="440"/>
      <c r="F24" s="439" t="s">
        <v>340</v>
      </c>
      <c r="G24" s="440"/>
      <c r="H24" s="445" t="s">
        <v>341</v>
      </c>
      <c r="I24" s="445" t="s">
        <v>342</v>
      </c>
    </row>
    <row r="25" spans="2:9" s="208" customFormat="1" ht="12.75">
      <c r="B25" s="433"/>
      <c r="C25" s="438"/>
      <c r="D25" s="441"/>
      <c r="E25" s="442"/>
      <c r="F25" s="443"/>
      <c r="G25" s="444"/>
      <c r="H25" s="446"/>
      <c r="I25" s="446"/>
    </row>
    <row r="26" spans="2:9" s="208" customFormat="1" ht="14.25">
      <c r="B26" s="255">
        <v>1</v>
      </c>
      <c r="C26" s="256">
        <v>0.2</v>
      </c>
      <c r="D26" s="427">
        <v>0.23</v>
      </c>
      <c r="E26" s="428"/>
      <c r="F26" s="427">
        <v>0.17</v>
      </c>
      <c r="G26" s="428"/>
      <c r="H26" s="256">
        <v>0.25</v>
      </c>
      <c r="I26" s="256">
        <v>0.15</v>
      </c>
    </row>
    <row r="27" spans="2:9" s="208" customFormat="1" ht="14.25">
      <c r="B27" s="255">
        <v>2</v>
      </c>
      <c r="C27" s="256">
        <v>0.46</v>
      </c>
      <c r="D27" s="427">
        <v>0.5</v>
      </c>
      <c r="E27" s="428"/>
      <c r="F27" s="427">
        <v>0.42</v>
      </c>
      <c r="G27" s="428"/>
      <c r="H27" s="256">
        <v>0.51</v>
      </c>
      <c r="I27" s="256">
        <v>0.41</v>
      </c>
    </row>
    <row r="28" spans="2:9" s="208" customFormat="1" ht="14.25">
      <c r="B28" s="255">
        <v>3</v>
      </c>
      <c r="C28" s="256">
        <v>0.71</v>
      </c>
      <c r="D28" s="427">
        <v>0.75</v>
      </c>
      <c r="E28" s="428"/>
      <c r="F28" s="427">
        <v>0.67</v>
      </c>
      <c r="G28" s="428"/>
      <c r="H28" s="256">
        <v>0.77</v>
      </c>
      <c r="I28" s="256">
        <v>0.65</v>
      </c>
    </row>
    <row r="29" spans="2:9" s="208" customFormat="1" ht="14.25">
      <c r="B29" s="255">
        <v>4</v>
      </c>
      <c r="C29" s="256">
        <v>0.96</v>
      </c>
      <c r="D29" s="427">
        <v>1.01</v>
      </c>
      <c r="E29" s="428"/>
      <c r="F29" s="427">
        <v>0.91</v>
      </c>
      <c r="G29" s="428"/>
      <c r="H29" s="256">
        <v>1.03</v>
      </c>
      <c r="I29" s="256">
        <v>0.89</v>
      </c>
    </row>
    <row r="30" spans="2:9" s="208" customFormat="1" ht="14.25">
      <c r="B30" s="255">
        <v>5</v>
      </c>
      <c r="C30" s="256">
        <v>1.22</v>
      </c>
      <c r="D30" s="427">
        <v>1.28</v>
      </c>
      <c r="E30" s="428"/>
      <c r="F30" s="427">
        <v>1.16</v>
      </c>
      <c r="G30" s="428"/>
      <c r="H30" s="256">
        <v>1.3</v>
      </c>
      <c r="I30" s="256">
        <v>1.14</v>
      </c>
    </row>
    <row r="31" spans="2:9" s="208" customFormat="1" ht="14.25">
      <c r="B31" s="255">
        <v>6</v>
      </c>
      <c r="C31" s="256">
        <v>1.42</v>
      </c>
      <c r="D31" s="427">
        <v>1.54</v>
      </c>
      <c r="E31" s="428"/>
      <c r="F31" s="427">
        <v>1.41</v>
      </c>
      <c r="G31" s="428"/>
      <c r="H31" s="256">
        <v>1.57</v>
      </c>
      <c r="I31" s="256">
        <v>1.37</v>
      </c>
    </row>
    <row r="32" spans="2:9" s="208" customFormat="1" ht="14.25">
      <c r="B32" s="255">
        <v>7</v>
      </c>
      <c r="C32" s="256">
        <v>1.73</v>
      </c>
      <c r="D32" s="427">
        <v>1.8</v>
      </c>
      <c r="E32" s="428"/>
      <c r="F32" s="427">
        <v>1.66</v>
      </c>
      <c r="G32" s="428"/>
      <c r="H32" s="256">
        <v>1.85</v>
      </c>
      <c r="I32" s="256">
        <v>1.61</v>
      </c>
    </row>
    <row r="33" spans="2:9" s="208" customFormat="1" ht="14.25">
      <c r="B33" s="255">
        <v>8</v>
      </c>
      <c r="C33" s="256">
        <v>1.99</v>
      </c>
      <c r="D33" s="427">
        <v>2.07</v>
      </c>
      <c r="E33" s="428"/>
      <c r="F33" s="427">
        <v>1.91</v>
      </c>
      <c r="G33" s="428"/>
      <c r="H33" s="256">
        <v>2.12</v>
      </c>
      <c r="I33" s="256">
        <v>1.86</v>
      </c>
    </row>
    <row r="34" spans="2:9" s="208" customFormat="1" ht="14.25">
      <c r="B34" s="255">
        <v>9</v>
      </c>
      <c r="C34" s="256">
        <v>2.27</v>
      </c>
      <c r="D34" s="427">
        <v>2.36</v>
      </c>
      <c r="E34" s="428"/>
      <c r="F34" s="427">
        <v>2.18</v>
      </c>
      <c r="G34" s="428"/>
      <c r="H34" s="256">
        <v>2.42</v>
      </c>
      <c r="I34" s="256">
        <v>2.12</v>
      </c>
    </row>
    <row r="35" spans="2:9" s="208" customFormat="1" ht="14.25">
      <c r="B35" s="255">
        <v>10</v>
      </c>
      <c r="C35" s="256">
        <v>2.69</v>
      </c>
      <c r="D35" s="427">
        <v>2.78</v>
      </c>
      <c r="E35" s="428"/>
      <c r="F35" s="427">
        <v>2.6</v>
      </c>
      <c r="G35" s="428"/>
      <c r="H35" s="256">
        <v>2.86</v>
      </c>
      <c r="I35" s="256">
        <v>2.52</v>
      </c>
    </row>
    <row r="36" spans="2:9" s="208" customFormat="1" ht="14.25">
      <c r="B36" s="255">
        <v>11</v>
      </c>
      <c r="C36" s="256">
        <v>3.5</v>
      </c>
      <c r="D36" s="427">
        <v>3.6</v>
      </c>
      <c r="E36" s="428"/>
      <c r="F36" s="427">
        <v>3.4</v>
      </c>
      <c r="G36" s="428"/>
      <c r="H36" s="256">
        <v>3.7</v>
      </c>
      <c r="I36" s="256">
        <v>3.3</v>
      </c>
    </row>
    <row r="37" spans="4:7" s="208" customFormat="1" ht="16.5" customHeight="1">
      <c r="D37" s="223"/>
      <c r="E37" s="223"/>
      <c r="F37" s="223"/>
      <c r="G37" s="223"/>
    </row>
    <row r="38" spans="2:7" s="208" customFormat="1" ht="15">
      <c r="B38" s="429" t="s">
        <v>298</v>
      </c>
      <c r="C38" s="430"/>
      <c r="D38" s="431"/>
      <c r="E38" s="431"/>
      <c r="F38" s="223"/>
      <c r="G38" s="223"/>
    </row>
    <row r="39" spans="2:5" s="208" customFormat="1" ht="16.5">
      <c r="B39" s="418" t="s">
        <v>299</v>
      </c>
      <c r="C39" s="419"/>
      <c r="D39" s="420" t="s">
        <v>300</v>
      </c>
      <c r="E39" s="420"/>
    </row>
    <row r="40" spans="2:5" s="208" customFormat="1" ht="16.5">
      <c r="B40" s="418" t="s">
        <v>301</v>
      </c>
      <c r="C40" s="418"/>
      <c r="D40" s="421" t="s">
        <v>300</v>
      </c>
      <c r="E40" s="422"/>
    </row>
    <row r="41" spans="1:9" s="208" customFormat="1" ht="16.5">
      <c r="A41" s="595"/>
      <c r="B41" s="595"/>
      <c r="C41" s="257"/>
      <c r="D41" s="257"/>
      <c r="E41" s="257"/>
      <c r="F41" s="257"/>
      <c r="G41" s="257"/>
      <c r="H41" s="257"/>
      <c r="I41" s="257"/>
    </row>
    <row r="42" spans="2:9" s="208" customFormat="1" ht="33">
      <c r="B42" s="424" t="s">
        <v>302</v>
      </c>
      <c r="C42" s="424"/>
      <c r="D42" s="224" t="s">
        <v>303</v>
      </c>
      <c r="E42" s="425" t="s">
        <v>304</v>
      </c>
      <c r="F42" s="426"/>
      <c r="G42" s="225" t="s">
        <v>343</v>
      </c>
      <c r="H42" s="225" t="s">
        <v>344</v>
      </c>
      <c r="I42" s="224" t="s">
        <v>88</v>
      </c>
    </row>
    <row r="43" spans="2:9" s="208" customFormat="1" ht="12.75">
      <c r="B43" s="413" t="s">
        <v>305</v>
      </c>
      <c r="C43" s="413"/>
      <c r="D43" s="226">
        <v>0.2</v>
      </c>
      <c r="E43" s="414"/>
      <c r="F43" s="415"/>
      <c r="G43" s="226">
        <v>0.15</v>
      </c>
      <c r="H43" s="226">
        <v>0.25</v>
      </c>
      <c r="I43" s="227" t="str">
        <f aca="true" t="shared" si="0" ref="I43:I53">IF(AND(E43&gt;=G43,E43&lt;=H43),"Pass","Fail")</f>
        <v>Fail</v>
      </c>
    </row>
    <row r="44" spans="2:9" s="208" customFormat="1" ht="12.75">
      <c r="B44" s="413" t="s">
        <v>306</v>
      </c>
      <c r="C44" s="413"/>
      <c r="D44" s="228">
        <v>0.4</v>
      </c>
      <c r="E44" s="414"/>
      <c r="F44" s="415"/>
      <c r="G44" s="228">
        <v>0.41</v>
      </c>
      <c r="H44" s="228">
        <v>0.51</v>
      </c>
      <c r="I44" s="229" t="str">
        <f t="shared" si="0"/>
        <v>Fail</v>
      </c>
    </row>
    <row r="45" spans="2:9" s="208" customFormat="1" ht="12.75">
      <c r="B45" s="413" t="s">
        <v>307</v>
      </c>
      <c r="C45" s="413"/>
      <c r="D45" s="228">
        <v>0.71</v>
      </c>
      <c r="E45" s="414"/>
      <c r="F45" s="415"/>
      <c r="G45" s="228">
        <v>0.65</v>
      </c>
      <c r="H45" s="228">
        <v>0.77</v>
      </c>
      <c r="I45" s="229" t="str">
        <f t="shared" si="0"/>
        <v>Fail</v>
      </c>
    </row>
    <row r="46" spans="2:9" s="210" customFormat="1" ht="12.75">
      <c r="B46" s="413" t="s">
        <v>308</v>
      </c>
      <c r="C46" s="413"/>
      <c r="D46" s="228">
        <v>0.96</v>
      </c>
      <c r="E46" s="414"/>
      <c r="F46" s="415"/>
      <c r="G46" s="228">
        <v>0.89</v>
      </c>
      <c r="H46" s="228">
        <v>1.03</v>
      </c>
      <c r="I46" s="229" t="str">
        <f t="shared" si="0"/>
        <v>Fail</v>
      </c>
    </row>
    <row r="47" spans="2:9" s="208" customFormat="1" ht="12.75">
      <c r="B47" s="413" t="s">
        <v>309</v>
      </c>
      <c r="C47" s="413"/>
      <c r="D47" s="228">
        <v>1.22</v>
      </c>
      <c r="E47" s="414"/>
      <c r="F47" s="415"/>
      <c r="G47" s="228">
        <v>1.14</v>
      </c>
      <c r="H47" s="228">
        <v>1.3</v>
      </c>
      <c r="I47" s="229" t="str">
        <f t="shared" si="0"/>
        <v>Fail</v>
      </c>
    </row>
    <row r="48" spans="2:9" s="208" customFormat="1" ht="12.75">
      <c r="B48" s="413" t="s">
        <v>310</v>
      </c>
      <c r="C48" s="413"/>
      <c r="D48" s="228">
        <v>1.42</v>
      </c>
      <c r="E48" s="414"/>
      <c r="F48" s="415"/>
      <c r="G48" s="228">
        <v>1.37</v>
      </c>
      <c r="H48" s="228">
        <v>1.57</v>
      </c>
      <c r="I48" s="229" t="str">
        <f t="shared" si="0"/>
        <v>Fail</v>
      </c>
    </row>
    <row r="49" spans="2:9" s="208" customFormat="1" ht="12.75">
      <c r="B49" s="413" t="s">
        <v>311</v>
      </c>
      <c r="C49" s="413"/>
      <c r="D49" s="228">
        <v>1.73</v>
      </c>
      <c r="E49" s="414"/>
      <c r="F49" s="415"/>
      <c r="G49" s="228">
        <v>1.61</v>
      </c>
      <c r="H49" s="228">
        <v>1.85</v>
      </c>
      <c r="I49" s="229" t="str">
        <f t="shared" si="0"/>
        <v>Fail</v>
      </c>
    </row>
    <row r="50" spans="2:9" s="208" customFormat="1" ht="12.75">
      <c r="B50" s="413" t="s">
        <v>312</v>
      </c>
      <c r="C50" s="413"/>
      <c r="D50" s="228">
        <v>1.99</v>
      </c>
      <c r="E50" s="414"/>
      <c r="F50" s="415"/>
      <c r="G50" s="228">
        <v>1.86</v>
      </c>
      <c r="H50" s="228">
        <v>2.12</v>
      </c>
      <c r="I50" s="229" t="str">
        <f t="shared" si="0"/>
        <v>Fail</v>
      </c>
    </row>
    <row r="51" spans="2:9" ht="14.25">
      <c r="B51" s="413" t="s">
        <v>313</v>
      </c>
      <c r="C51" s="413"/>
      <c r="D51" s="228">
        <v>2.27</v>
      </c>
      <c r="E51" s="414"/>
      <c r="F51" s="415"/>
      <c r="G51" s="228">
        <v>2.12</v>
      </c>
      <c r="H51" s="228">
        <v>2.42</v>
      </c>
      <c r="I51" s="229" t="str">
        <f t="shared" si="0"/>
        <v>Fail</v>
      </c>
    </row>
    <row r="52" spans="2:9" ht="14.25">
      <c r="B52" s="413" t="s">
        <v>314</v>
      </c>
      <c r="C52" s="413"/>
      <c r="D52" s="228">
        <v>2.69</v>
      </c>
      <c r="E52" s="414"/>
      <c r="F52" s="415"/>
      <c r="G52" s="228">
        <v>2.52</v>
      </c>
      <c r="H52" s="228">
        <v>2.86</v>
      </c>
      <c r="I52" s="229" t="str">
        <f t="shared" si="0"/>
        <v>Fail</v>
      </c>
    </row>
    <row r="53" spans="2:9" ht="14.25">
      <c r="B53" s="413" t="s">
        <v>315</v>
      </c>
      <c r="C53" s="413"/>
      <c r="D53" s="228">
        <v>3.5</v>
      </c>
      <c r="E53" s="414"/>
      <c r="F53" s="415"/>
      <c r="G53" s="228">
        <v>3.3</v>
      </c>
      <c r="H53" s="228">
        <v>3.7</v>
      </c>
      <c r="I53" s="229" t="str">
        <f t="shared" si="0"/>
        <v>Fail</v>
      </c>
    </row>
    <row r="54" spans="2:9" ht="14.25">
      <c r="B54" s="230"/>
      <c r="C54" s="230"/>
      <c r="D54" s="231"/>
      <c r="E54" s="232"/>
      <c r="F54" s="232"/>
      <c r="G54" s="231"/>
      <c r="H54" s="231"/>
      <c r="I54" s="233"/>
    </row>
    <row r="55" spans="2:9" ht="14.25">
      <c r="B55" s="234"/>
      <c r="C55" s="234"/>
      <c r="D55" s="231"/>
      <c r="E55" s="232"/>
      <c r="F55" s="232"/>
      <c r="G55" s="231"/>
      <c r="H55" s="231"/>
      <c r="I55" s="233"/>
    </row>
    <row r="56" spans="2:9" ht="31.5" customHeight="1">
      <c r="B56" s="416" t="s">
        <v>345</v>
      </c>
      <c r="C56" s="416"/>
      <c r="D56" s="416"/>
      <c r="E56" s="416"/>
      <c r="F56" s="416"/>
      <c r="G56" s="416"/>
      <c r="H56" s="416"/>
      <c r="I56" s="416"/>
    </row>
    <row r="57" spans="2:9" ht="14.25">
      <c r="B57" s="234"/>
      <c r="C57" s="234"/>
      <c r="D57" s="231"/>
      <c r="E57" s="232"/>
      <c r="F57" s="232"/>
      <c r="G57" s="231"/>
      <c r="H57" s="231"/>
      <c r="I57" s="233"/>
    </row>
    <row r="58" spans="2:9" ht="16.5">
      <c r="B58" s="234"/>
      <c r="C58" s="234"/>
      <c r="D58" s="235" t="s">
        <v>316</v>
      </c>
      <c r="E58" s="236" t="s">
        <v>317</v>
      </c>
      <c r="F58" s="237" t="s">
        <v>318</v>
      </c>
      <c r="G58" s="238" t="s">
        <v>319</v>
      </c>
      <c r="H58" s="238" t="s">
        <v>320</v>
      </c>
      <c r="I58" s="233"/>
    </row>
    <row r="59" spans="2:9" ht="15">
      <c r="B59" s="234"/>
      <c r="C59" s="234"/>
      <c r="D59" s="239">
        <v>100</v>
      </c>
      <c r="E59" s="240">
        <v>1</v>
      </c>
      <c r="F59" s="241"/>
      <c r="G59" s="236"/>
      <c r="H59" s="236"/>
      <c r="I59" s="233"/>
    </row>
    <row r="60" spans="2:9" ht="15">
      <c r="B60" s="234"/>
      <c r="C60" s="234"/>
      <c r="D60" s="239">
        <v>90</v>
      </c>
      <c r="E60" s="240">
        <v>2</v>
      </c>
      <c r="F60" s="241"/>
      <c r="G60" s="236"/>
      <c r="H60" s="236"/>
      <c r="I60" s="233"/>
    </row>
    <row r="61" spans="2:9" ht="15">
      <c r="B61" s="234"/>
      <c r="C61" s="234"/>
      <c r="D61" s="239">
        <v>80</v>
      </c>
      <c r="E61" s="240">
        <v>3</v>
      </c>
      <c r="F61" s="241"/>
      <c r="G61" s="236"/>
      <c r="H61" s="236"/>
      <c r="I61" s="233"/>
    </row>
    <row r="62" spans="2:9" ht="15">
      <c r="B62" s="234"/>
      <c r="C62" s="234"/>
      <c r="D62" s="239">
        <v>70</v>
      </c>
      <c r="E62" s="240">
        <v>4</v>
      </c>
      <c r="F62" s="241"/>
      <c r="G62" s="236"/>
      <c r="H62" s="236"/>
      <c r="I62" s="233"/>
    </row>
    <row r="63" spans="2:9" ht="15">
      <c r="B63" s="234"/>
      <c r="C63" s="234"/>
      <c r="D63" s="239">
        <v>60</v>
      </c>
      <c r="E63" s="240">
        <v>5</v>
      </c>
      <c r="F63" s="241"/>
      <c r="G63" s="236"/>
      <c r="H63" s="236"/>
      <c r="I63" s="233"/>
    </row>
    <row r="64" spans="2:9" ht="15">
      <c r="B64" s="234"/>
      <c r="C64" s="234"/>
      <c r="D64" s="239">
        <v>50</v>
      </c>
      <c r="E64" s="240">
        <v>6</v>
      </c>
      <c r="F64" s="241"/>
      <c r="G64" s="236"/>
      <c r="H64" s="236"/>
      <c r="I64" s="233"/>
    </row>
    <row r="65" spans="2:9" ht="15">
      <c r="B65" s="234"/>
      <c r="C65" s="234"/>
      <c r="D65" s="239">
        <v>40</v>
      </c>
      <c r="E65" s="240">
        <v>7</v>
      </c>
      <c r="F65" s="241"/>
      <c r="G65" s="236"/>
      <c r="H65" s="236"/>
      <c r="I65" s="233"/>
    </row>
    <row r="66" spans="2:9" ht="15">
      <c r="B66" s="234"/>
      <c r="C66" s="234"/>
      <c r="D66" s="239">
        <v>30</v>
      </c>
      <c r="E66" s="240">
        <v>8</v>
      </c>
      <c r="F66" s="241"/>
      <c r="G66" s="236"/>
      <c r="H66" s="236"/>
      <c r="I66" s="233"/>
    </row>
    <row r="67" spans="2:9" ht="15">
      <c r="B67" s="234"/>
      <c r="C67" s="234"/>
      <c r="D67" s="239">
        <v>20</v>
      </c>
      <c r="E67" s="240">
        <v>9</v>
      </c>
      <c r="F67" s="241"/>
      <c r="G67" s="236"/>
      <c r="H67" s="236"/>
      <c r="I67" s="233"/>
    </row>
    <row r="68" spans="2:9" ht="15">
      <c r="B68" s="234"/>
      <c r="C68" s="234"/>
      <c r="D68" s="239">
        <v>10</v>
      </c>
      <c r="E68" s="240">
        <v>10</v>
      </c>
      <c r="F68" s="241"/>
      <c r="G68" s="236"/>
      <c r="H68" s="236"/>
      <c r="I68" s="233"/>
    </row>
    <row r="69" spans="2:9" ht="15">
      <c r="B69" s="234"/>
      <c r="C69" s="234"/>
      <c r="D69" s="239">
        <v>0</v>
      </c>
      <c r="E69" s="240">
        <v>11</v>
      </c>
      <c r="F69" s="241"/>
      <c r="G69" s="236"/>
      <c r="H69" s="236"/>
      <c r="I69" s="233"/>
    </row>
    <row r="70" spans="2:9" ht="14.25">
      <c r="B70" s="234"/>
      <c r="C70" s="234"/>
      <c r="D70" s="231"/>
      <c r="E70" s="232"/>
      <c r="F70" s="232"/>
      <c r="G70" s="231"/>
      <c r="H70" s="231"/>
      <c r="I70" s="233"/>
    </row>
    <row r="71" spans="2:9" ht="16.5">
      <c r="B71" s="417" t="s">
        <v>321</v>
      </c>
      <c r="C71" s="417"/>
      <c r="D71" s="417"/>
      <c r="E71" s="417"/>
      <c r="F71" s="417"/>
      <c r="G71" s="231"/>
      <c r="H71" s="231"/>
      <c r="I71" s="233"/>
    </row>
    <row r="72" spans="2:8" s="208" customFormat="1" ht="15.75">
      <c r="B72" s="243"/>
      <c r="C72" s="410" t="s">
        <v>322</v>
      </c>
      <c r="D72" s="410"/>
      <c r="E72" s="244" t="s">
        <v>323</v>
      </c>
      <c r="F72" s="244" t="s">
        <v>324</v>
      </c>
      <c r="G72" s="219"/>
      <c r="H72" s="219"/>
    </row>
    <row r="73" spans="2:6" s="208" customFormat="1" ht="15.75">
      <c r="B73" s="243"/>
      <c r="C73" s="411" t="s">
        <v>325</v>
      </c>
      <c r="D73" s="411"/>
      <c r="E73" s="246"/>
      <c r="F73" s="245"/>
    </row>
    <row r="74" spans="2:6" s="208" customFormat="1" ht="13.5" customHeight="1">
      <c r="B74" s="243"/>
      <c r="C74" s="411" t="s">
        <v>325</v>
      </c>
      <c r="D74" s="411"/>
      <c r="E74" s="247"/>
      <c r="F74" s="248"/>
    </row>
    <row r="75" spans="2:6" s="208" customFormat="1" ht="15.75">
      <c r="B75" s="243"/>
      <c r="C75" s="411" t="s">
        <v>325</v>
      </c>
      <c r="D75" s="411"/>
      <c r="E75" s="247"/>
      <c r="F75" s="248"/>
    </row>
    <row r="76" s="208" customFormat="1" ht="12.75">
      <c r="E76" s="210"/>
    </row>
    <row r="77" spans="7:8" s="208" customFormat="1" ht="14.25" customHeight="1">
      <c r="G77" s="249"/>
      <c r="H77" s="233"/>
    </row>
    <row r="78" spans="2:8" ht="16.5" customHeight="1">
      <c r="B78" s="250"/>
      <c r="C78" s="250"/>
      <c r="D78" s="250"/>
      <c r="E78" s="250"/>
      <c r="F78" s="250"/>
      <c r="G78" s="250"/>
      <c r="H78" s="250"/>
    </row>
  </sheetData>
  <sheetProtection/>
  <mergeCells count="79">
    <mergeCell ref="A1:I1"/>
    <mergeCell ref="C3:D3"/>
    <mergeCell ref="F3:G3"/>
    <mergeCell ref="H3:I3"/>
    <mergeCell ref="C4:D4"/>
    <mergeCell ref="F4:G4"/>
    <mergeCell ref="H4:I4"/>
    <mergeCell ref="C5:D5"/>
    <mergeCell ref="F5:G5"/>
    <mergeCell ref="H5:I5"/>
    <mergeCell ref="C6:D6"/>
    <mergeCell ref="D9:D10"/>
    <mergeCell ref="E9:G9"/>
    <mergeCell ref="B23:B25"/>
    <mergeCell ref="C23:I23"/>
    <mergeCell ref="C24:C25"/>
    <mergeCell ref="D24:E25"/>
    <mergeCell ref="F24:G25"/>
    <mergeCell ref="H24:H25"/>
    <mergeCell ref="I24:I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B38:C38"/>
    <mergeCell ref="D38:E38"/>
    <mergeCell ref="B39:C39"/>
    <mergeCell ref="D39:E39"/>
    <mergeCell ref="B40:C40"/>
    <mergeCell ref="D40:E40"/>
    <mergeCell ref="A41:B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C72:D72"/>
    <mergeCell ref="C73:D73"/>
    <mergeCell ref="C74:D74"/>
    <mergeCell ref="C75:D75"/>
    <mergeCell ref="B52:C52"/>
    <mergeCell ref="E52:F52"/>
    <mergeCell ref="B53:C53"/>
    <mergeCell ref="E53:F53"/>
    <mergeCell ref="B56:I56"/>
    <mergeCell ref="B71:F71"/>
  </mergeCells>
  <printOptions/>
  <pageMargins left="0.75" right="0.75" top="1" bottom="1" header="0.5" footer="0.5"/>
  <pageSetup horizontalDpi="300" verticalDpi="300" orientation="portrait" paperSize="9" r:id="rId2"/>
  <headerFooter alignWithMargins="0">
    <oddHeader>&amp;L&amp;"DFKai-SB,標準"奇美醫療財團法人奇美醫院   檢查人員簽名:                   覆核人員簽名:</oddHeader>
  </headerFooter>
  <drawing r:id="rId1"/>
</worksheet>
</file>

<file path=xl/worksheets/sheet26.xml><?xml version="1.0" encoding="utf-8"?>
<worksheet xmlns="http://schemas.openxmlformats.org/spreadsheetml/2006/main" xmlns:r="http://schemas.openxmlformats.org/officeDocument/2006/relationships">
  <dimension ref="A1:C32"/>
  <sheetViews>
    <sheetView showGridLines="0" zoomScalePageLayoutView="0" workbookViewId="0" topLeftCell="A1">
      <selection activeCell="B8" sqref="B8"/>
    </sheetView>
  </sheetViews>
  <sheetFormatPr defaultColWidth="9.00390625" defaultRowHeight="14.25"/>
  <cols>
    <col min="1" max="1" width="7.625" style="3" customWidth="1"/>
    <col min="2" max="2" width="17.875" style="29" customWidth="1"/>
    <col min="3" max="3" width="47.375" style="3" customWidth="1"/>
    <col min="4" max="16384" width="9.00390625" style="3" customWidth="1"/>
  </cols>
  <sheetData>
    <row r="1" s="1" customFormat="1" ht="25.5">
      <c r="B1" s="31"/>
    </row>
    <row r="2" ht="18" customHeight="1" thickBot="1">
      <c r="A2" s="2"/>
    </row>
    <row r="3" spans="1:3" ht="33" customHeight="1">
      <c r="A3" s="12"/>
      <c r="B3" s="597" t="s">
        <v>444</v>
      </c>
      <c r="C3" s="598"/>
    </row>
    <row r="4" spans="2:3" ht="30.75" customHeight="1">
      <c r="B4" s="32" t="s">
        <v>445</v>
      </c>
      <c r="C4" s="33"/>
    </row>
    <row r="5" spans="2:3" ht="30.75" customHeight="1">
      <c r="B5" s="32" t="s">
        <v>446</v>
      </c>
      <c r="C5" s="310"/>
    </row>
    <row r="6" spans="2:3" ht="30.75" customHeight="1">
      <c r="B6" s="32" t="s">
        <v>447</v>
      </c>
      <c r="C6" s="311"/>
    </row>
    <row r="7" spans="2:3" ht="30.75" customHeight="1">
      <c r="B7" s="32" t="s">
        <v>366</v>
      </c>
      <c r="C7" s="311"/>
    </row>
    <row r="8" spans="2:3" ht="30.75" customHeight="1">
      <c r="B8" s="32" t="s">
        <v>448</v>
      </c>
      <c r="C8" s="33"/>
    </row>
    <row r="9" spans="2:3" ht="30.75" customHeight="1">
      <c r="B9" s="32" t="s">
        <v>449</v>
      </c>
      <c r="C9" s="311"/>
    </row>
    <row r="10" spans="2:3" ht="30.75" customHeight="1">
      <c r="B10" s="599" t="s">
        <v>450</v>
      </c>
      <c r="C10" s="33" t="s">
        <v>451</v>
      </c>
    </row>
    <row r="11" spans="2:3" ht="30.75" customHeight="1">
      <c r="B11" s="600"/>
      <c r="C11" s="33" t="s">
        <v>452</v>
      </c>
    </row>
    <row r="12" spans="2:3" ht="30.75" customHeight="1">
      <c r="B12" s="32" t="s">
        <v>379</v>
      </c>
      <c r="C12" s="33"/>
    </row>
    <row r="13" spans="2:3" ht="30.75" customHeight="1">
      <c r="B13" s="32" t="s">
        <v>453</v>
      </c>
      <c r="C13" s="33" t="s">
        <v>300</v>
      </c>
    </row>
    <row r="14" spans="1:3" ht="30.75" customHeight="1">
      <c r="A14" s="12"/>
      <c r="B14" s="32" t="s">
        <v>454</v>
      </c>
      <c r="C14" s="33" t="s">
        <v>455</v>
      </c>
    </row>
    <row r="15" spans="2:3" ht="123" customHeight="1" thickBot="1">
      <c r="B15" s="36" t="s">
        <v>456</v>
      </c>
      <c r="C15" s="312"/>
    </row>
    <row r="16" ht="18" customHeight="1"/>
    <row r="17" ht="18" customHeight="1"/>
    <row r="18" ht="18" customHeight="1"/>
    <row r="19" ht="18" customHeight="1">
      <c r="C19" s="29"/>
    </row>
    <row r="20" ht="18" customHeight="1">
      <c r="C20" s="29"/>
    </row>
    <row r="21" ht="18" customHeight="1">
      <c r="C21" s="29"/>
    </row>
    <row r="22" ht="18" customHeight="1">
      <c r="C22" s="29"/>
    </row>
    <row r="23" ht="18" customHeight="1">
      <c r="C23" s="29"/>
    </row>
    <row r="24" ht="18" customHeight="1">
      <c r="C24" s="29"/>
    </row>
    <row r="25" ht="18" customHeight="1">
      <c r="C25" s="29"/>
    </row>
    <row r="26" ht="18" customHeight="1">
      <c r="C26" s="29"/>
    </row>
    <row r="27" ht="18" customHeight="1">
      <c r="C27" s="29"/>
    </row>
    <row r="28" ht="18" customHeight="1">
      <c r="C28" s="29"/>
    </row>
    <row r="29" ht="18" customHeight="1">
      <c r="C29" s="29"/>
    </row>
    <row r="30" ht="18" customHeight="1">
      <c r="C30" s="29"/>
    </row>
    <row r="31" ht="18" customHeight="1">
      <c r="C31" s="29"/>
    </row>
    <row r="32" ht="18" customHeight="1">
      <c r="C32" s="29"/>
    </row>
    <row r="33" ht="18" customHeight="1"/>
    <row r="34" ht="18" customHeight="1"/>
    <row r="35" ht="18" customHeight="1"/>
    <row r="36" ht="18" customHeight="1"/>
    <row r="37" ht="18" customHeight="1"/>
    <row r="38" ht="18" customHeight="1"/>
    <row r="39" ht="18" customHeight="1"/>
    <row r="40" ht="18" customHeight="1"/>
  </sheetData>
  <sheetProtection/>
  <mergeCells count="2">
    <mergeCell ref="B3:C3"/>
    <mergeCell ref="B10:B11"/>
  </mergeCell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67"/>
  <sheetViews>
    <sheetView view="pageLayout" workbookViewId="0" topLeftCell="A1">
      <selection activeCell="B3" sqref="B3:C3"/>
    </sheetView>
  </sheetViews>
  <sheetFormatPr defaultColWidth="9.00390625" defaultRowHeight="14.25"/>
  <cols>
    <col min="6" max="6" width="19.625" style="0" customWidth="1"/>
  </cols>
  <sheetData>
    <row r="1" spans="1:7" ht="24" customHeight="1">
      <c r="A1" s="388" t="s">
        <v>457</v>
      </c>
      <c r="B1" s="388"/>
      <c r="C1" s="388"/>
      <c r="D1" s="388"/>
      <c r="E1" s="388"/>
      <c r="F1" s="388"/>
      <c r="G1" s="388"/>
    </row>
    <row r="2" spans="2:7" ht="31.5" customHeight="1">
      <c r="B2" s="601" t="s">
        <v>458</v>
      </c>
      <c r="C2" s="602"/>
      <c r="D2" s="602"/>
      <c r="E2" s="602"/>
      <c r="F2" s="602"/>
      <c r="G2" s="602"/>
    </row>
    <row r="3" spans="2:7" ht="15" customHeight="1">
      <c r="B3" s="603" t="s">
        <v>459</v>
      </c>
      <c r="C3" s="603"/>
      <c r="D3" s="604" t="s">
        <v>460</v>
      </c>
      <c r="E3" s="604"/>
      <c r="F3" s="314"/>
      <c r="G3" s="313"/>
    </row>
    <row r="4" spans="2:7" ht="2.25" customHeight="1">
      <c r="B4" s="315"/>
      <c r="C4" s="316"/>
      <c r="D4" s="316"/>
      <c r="E4" s="314"/>
      <c r="F4" s="314"/>
      <c r="G4" s="313"/>
    </row>
    <row r="5" spans="2:6" ht="15.75">
      <c r="B5" s="163" t="s">
        <v>371</v>
      </c>
      <c r="C5" s="317"/>
      <c r="D5" s="163" t="s">
        <v>461</v>
      </c>
      <c r="E5" s="163" t="s">
        <v>462</v>
      </c>
      <c r="F5" s="163" t="s">
        <v>379</v>
      </c>
    </row>
    <row r="6" spans="2:6" ht="11.25" customHeight="1">
      <c r="B6" s="390">
        <v>1</v>
      </c>
      <c r="C6" s="318" t="s">
        <v>463</v>
      </c>
      <c r="D6" s="317"/>
      <c r="E6" s="147"/>
      <c r="F6" s="587"/>
    </row>
    <row r="7" spans="2:6" ht="11.25" customHeight="1">
      <c r="B7" s="390"/>
      <c r="C7" s="318" t="s">
        <v>464</v>
      </c>
      <c r="D7" s="317"/>
      <c r="E7" s="317"/>
      <c r="F7" s="587"/>
    </row>
    <row r="8" spans="2:6" ht="11.25" customHeight="1">
      <c r="B8" s="390">
        <v>2</v>
      </c>
      <c r="C8" s="318" t="s">
        <v>463</v>
      </c>
      <c r="D8" s="317"/>
      <c r="E8" s="147"/>
      <c r="F8" s="390"/>
    </row>
    <row r="9" spans="2:6" ht="11.25" customHeight="1">
      <c r="B9" s="390"/>
      <c r="C9" s="318" t="s">
        <v>464</v>
      </c>
      <c r="D9" s="317"/>
      <c r="E9" s="317"/>
      <c r="F9" s="390"/>
    </row>
    <row r="10" spans="2:6" ht="11.25" customHeight="1">
      <c r="B10" s="390">
        <v>3</v>
      </c>
      <c r="C10" s="318" t="s">
        <v>463</v>
      </c>
      <c r="D10" s="317"/>
      <c r="E10" s="317"/>
      <c r="F10" s="390"/>
    </row>
    <row r="11" spans="2:6" ht="11.25" customHeight="1">
      <c r="B11" s="390"/>
      <c r="C11" s="318" t="s">
        <v>464</v>
      </c>
      <c r="D11" s="317"/>
      <c r="E11" s="317"/>
      <c r="F11" s="390"/>
    </row>
    <row r="12" spans="2:6" ht="11.25" customHeight="1">
      <c r="B12" s="390">
        <v>4</v>
      </c>
      <c r="C12" s="318" t="s">
        <v>463</v>
      </c>
      <c r="D12" s="317"/>
      <c r="E12" s="147"/>
      <c r="F12" s="390"/>
    </row>
    <row r="13" spans="2:6" ht="11.25" customHeight="1">
      <c r="B13" s="390"/>
      <c r="C13" s="318" t="s">
        <v>464</v>
      </c>
      <c r="D13" s="317"/>
      <c r="E13" s="317"/>
      <c r="F13" s="390"/>
    </row>
    <row r="14" spans="2:6" ht="11.25" customHeight="1">
      <c r="B14" s="390">
        <v>5</v>
      </c>
      <c r="C14" s="318" t="s">
        <v>463</v>
      </c>
      <c r="D14" s="317"/>
      <c r="E14" s="147"/>
      <c r="F14" s="390"/>
    </row>
    <row r="15" spans="2:6" ht="11.25" customHeight="1">
      <c r="B15" s="390"/>
      <c r="C15" s="318" t="s">
        <v>464</v>
      </c>
      <c r="D15" s="317"/>
      <c r="E15" s="317"/>
      <c r="F15" s="390"/>
    </row>
    <row r="16" spans="2:6" ht="11.25" customHeight="1">
      <c r="B16" s="390">
        <v>6</v>
      </c>
      <c r="C16" s="318" t="s">
        <v>463</v>
      </c>
      <c r="D16" s="317"/>
      <c r="E16" s="147"/>
      <c r="F16" s="390"/>
    </row>
    <row r="17" spans="2:6" ht="11.25" customHeight="1">
      <c r="B17" s="390"/>
      <c r="C17" s="318" t="s">
        <v>464</v>
      </c>
      <c r="D17" s="317"/>
      <c r="E17" s="317"/>
      <c r="F17" s="390"/>
    </row>
    <row r="18" spans="2:6" ht="11.25" customHeight="1">
      <c r="B18" s="390">
        <v>7</v>
      </c>
      <c r="C18" s="318" t="s">
        <v>463</v>
      </c>
      <c r="D18" s="317"/>
      <c r="E18" s="147"/>
      <c r="F18" s="390"/>
    </row>
    <row r="19" spans="2:6" ht="11.25" customHeight="1">
      <c r="B19" s="390"/>
      <c r="C19" s="318" t="s">
        <v>464</v>
      </c>
      <c r="D19" s="317"/>
      <c r="E19" s="317"/>
      <c r="F19" s="390"/>
    </row>
    <row r="20" spans="2:6" ht="11.25" customHeight="1">
      <c r="B20" s="390">
        <v>8</v>
      </c>
      <c r="C20" s="318" t="s">
        <v>463</v>
      </c>
      <c r="D20" s="317"/>
      <c r="E20" s="147"/>
      <c r="F20" s="390"/>
    </row>
    <row r="21" spans="2:6" ht="11.25" customHeight="1">
      <c r="B21" s="390"/>
      <c r="C21" s="318" t="s">
        <v>464</v>
      </c>
      <c r="D21" s="317"/>
      <c r="E21" s="317"/>
      <c r="F21" s="390"/>
    </row>
    <row r="22" spans="2:6" ht="11.25" customHeight="1">
      <c r="B22" s="390">
        <v>9</v>
      </c>
      <c r="C22" s="318" t="s">
        <v>463</v>
      </c>
      <c r="D22" s="317"/>
      <c r="E22" s="147"/>
      <c r="F22" s="390"/>
    </row>
    <row r="23" spans="2:6" ht="11.25" customHeight="1">
      <c r="B23" s="390"/>
      <c r="C23" s="318" t="s">
        <v>464</v>
      </c>
      <c r="D23" s="317"/>
      <c r="E23" s="317"/>
      <c r="F23" s="390"/>
    </row>
    <row r="24" spans="2:6" ht="11.25" customHeight="1">
      <c r="B24" s="390">
        <v>10</v>
      </c>
      <c r="C24" s="318" t="s">
        <v>463</v>
      </c>
      <c r="D24" s="317"/>
      <c r="E24" s="147"/>
      <c r="F24" s="390"/>
    </row>
    <row r="25" spans="2:6" ht="11.25" customHeight="1">
      <c r="B25" s="390"/>
      <c r="C25" s="318" t="s">
        <v>464</v>
      </c>
      <c r="D25" s="317"/>
      <c r="E25" s="317"/>
      <c r="F25" s="390"/>
    </row>
    <row r="26" spans="2:6" ht="11.25" customHeight="1">
      <c r="B26" s="390">
        <v>11</v>
      </c>
      <c r="C26" s="318" t="s">
        <v>463</v>
      </c>
      <c r="D26" s="317"/>
      <c r="E26" s="147"/>
      <c r="F26" s="390"/>
    </row>
    <row r="27" spans="2:6" ht="11.25" customHeight="1">
      <c r="B27" s="390"/>
      <c r="C27" s="318" t="s">
        <v>464</v>
      </c>
      <c r="D27" s="317"/>
      <c r="E27" s="317"/>
      <c r="F27" s="390"/>
    </row>
    <row r="28" spans="2:6" ht="11.25" customHeight="1">
      <c r="B28" s="390">
        <v>12</v>
      </c>
      <c r="C28" s="318" t="s">
        <v>463</v>
      </c>
      <c r="D28" s="317"/>
      <c r="E28" s="147"/>
      <c r="F28" s="390"/>
    </row>
    <row r="29" spans="2:6" ht="11.25" customHeight="1">
      <c r="B29" s="390"/>
      <c r="C29" s="318" t="s">
        <v>464</v>
      </c>
      <c r="D29" s="317"/>
      <c r="E29" s="317"/>
      <c r="F29" s="390"/>
    </row>
    <row r="30" spans="2:6" ht="11.25" customHeight="1">
      <c r="B30" s="390">
        <v>13</v>
      </c>
      <c r="C30" s="318" t="s">
        <v>463</v>
      </c>
      <c r="D30" s="317"/>
      <c r="E30" s="147"/>
      <c r="F30" s="390"/>
    </row>
    <row r="31" spans="2:6" ht="11.25" customHeight="1">
      <c r="B31" s="390"/>
      <c r="C31" s="318" t="s">
        <v>464</v>
      </c>
      <c r="D31" s="317"/>
      <c r="E31" s="317"/>
      <c r="F31" s="390"/>
    </row>
    <row r="32" spans="2:6" ht="11.25" customHeight="1">
      <c r="B32" s="390">
        <v>14</v>
      </c>
      <c r="C32" s="318" t="s">
        <v>463</v>
      </c>
      <c r="D32" s="317"/>
      <c r="E32" s="147"/>
      <c r="F32" s="390"/>
    </row>
    <row r="33" spans="2:6" ht="11.25" customHeight="1">
      <c r="B33" s="390"/>
      <c r="C33" s="318" t="s">
        <v>464</v>
      </c>
      <c r="D33" s="317"/>
      <c r="E33" s="317"/>
      <c r="F33" s="390"/>
    </row>
    <row r="34" spans="2:6" ht="11.25" customHeight="1">
      <c r="B34" s="390">
        <v>15</v>
      </c>
      <c r="C34" s="318" t="s">
        <v>463</v>
      </c>
      <c r="D34" s="317"/>
      <c r="E34" s="147"/>
      <c r="F34" s="390"/>
    </row>
    <row r="35" spans="2:6" ht="11.25" customHeight="1">
      <c r="B35" s="390"/>
      <c r="C35" s="318" t="s">
        <v>464</v>
      </c>
      <c r="D35" s="317"/>
      <c r="E35" s="317"/>
      <c r="F35" s="390"/>
    </row>
    <row r="36" spans="2:6" ht="11.25" customHeight="1">
      <c r="B36" s="390">
        <v>16</v>
      </c>
      <c r="C36" s="318" t="s">
        <v>463</v>
      </c>
      <c r="D36" s="317"/>
      <c r="E36" s="147"/>
      <c r="F36" s="390"/>
    </row>
    <row r="37" spans="2:6" ht="11.25" customHeight="1">
      <c r="B37" s="390"/>
      <c r="C37" s="318" t="s">
        <v>464</v>
      </c>
      <c r="D37" s="317"/>
      <c r="E37" s="317"/>
      <c r="F37" s="390"/>
    </row>
    <row r="38" spans="2:6" ht="11.25" customHeight="1">
      <c r="B38" s="390">
        <v>17</v>
      </c>
      <c r="C38" s="318" t="s">
        <v>463</v>
      </c>
      <c r="D38" s="317"/>
      <c r="E38" s="147"/>
      <c r="F38" s="390"/>
    </row>
    <row r="39" spans="2:6" ht="11.25" customHeight="1">
      <c r="B39" s="390"/>
      <c r="C39" s="318" t="s">
        <v>464</v>
      </c>
      <c r="D39" s="317"/>
      <c r="E39" s="317"/>
      <c r="F39" s="390"/>
    </row>
    <row r="40" spans="2:6" ht="11.25" customHeight="1">
      <c r="B40" s="390">
        <v>18</v>
      </c>
      <c r="C40" s="318" t="s">
        <v>463</v>
      </c>
      <c r="D40" s="317"/>
      <c r="E40" s="147"/>
      <c r="F40" s="390"/>
    </row>
    <row r="41" spans="2:6" ht="11.25" customHeight="1">
      <c r="B41" s="390"/>
      <c r="C41" s="318" t="s">
        <v>464</v>
      </c>
      <c r="D41" s="317"/>
      <c r="E41" s="317"/>
      <c r="F41" s="390"/>
    </row>
    <row r="42" spans="2:6" ht="11.25" customHeight="1">
      <c r="B42" s="390">
        <v>19</v>
      </c>
      <c r="C42" s="318" t="s">
        <v>463</v>
      </c>
      <c r="D42" s="317"/>
      <c r="E42" s="147"/>
      <c r="F42" s="390"/>
    </row>
    <row r="43" spans="2:6" ht="11.25" customHeight="1">
      <c r="B43" s="390"/>
      <c r="C43" s="318" t="s">
        <v>464</v>
      </c>
      <c r="D43" s="317"/>
      <c r="E43" s="317"/>
      <c r="F43" s="390"/>
    </row>
    <row r="44" spans="2:6" ht="11.25" customHeight="1">
      <c r="B44" s="390">
        <v>20</v>
      </c>
      <c r="C44" s="318" t="s">
        <v>463</v>
      </c>
      <c r="D44" s="317"/>
      <c r="E44" s="147"/>
      <c r="F44" s="390"/>
    </row>
    <row r="45" spans="2:6" ht="11.25" customHeight="1">
      <c r="B45" s="390"/>
      <c r="C45" s="318" t="s">
        <v>464</v>
      </c>
      <c r="D45" s="317"/>
      <c r="E45" s="317"/>
      <c r="F45" s="390"/>
    </row>
    <row r="46" spans="2:6" ht="11.25" customHeight="1">
      <c r="B46" s="390">
        <v>21</v>
      </c>
      <c r="C46" s="318" t="s">
        <v>463</v>
      </c>
      <c r="D46" s="317"/>
      <c r="E46" s="147"/>
      <c r="F46" s="390"/>
    </row>
    <row r="47" spans="2:6" ht="11.25" customHeight="1">
      <c r="B47" s="390"/>
      <c r="C47" s="318" t="s">
        <v>464</v>
      </c>
      <c r="D47" s="317"/>
      <c r="E47" s="317"/>
      <c r="F47" s="390"/>
    </row>
    <row r="48" spans="2:6" ht="11.25" customHeight="1">
      <c r="B48" s="390">
        <v>22</v>
      </c>
      <c r="C48" s="318" t="s">
        <v>463</v>
      </c>
      <c r="D48" s="317"/>
      <c r="E48" s="147"/>
      <c r="F48" s="390"/>
    </row>
    <row r="49" spans="2:6" ht="11.25" customHeight="1">
      <c r="B49" s="390"/>
      <c r="C49" s="318" t="s">
        <v>464</v>
      </c>
      <c r="D49" s="317"/>
      <c r="E49" s="317"/>
      <c r="F49" s="390"/>
    </row>
    <row r="50" spans="2:6" ht="11.25" customHeight="1">
      <c r="B50" s="390">
        <v>23</v>
      </c>
      <c r="C50" s="318" t="s">
        <v>463</v>
      </c>
      <c r="D50" s="317"/>
      <c r="E50" s="147"/>
      <c r="F50" s="390"/>
    </row>
    <row r="51" spans="2:6" ht="11.25" customHeight="1">
      <c r="B51" s="390"/>
      <c r="C51" s="318" t="s">
        <v>464</v>
      </c>
      <c r="D51" s="317"/>
      <c r="E51" s="317"/>
      <c r="F51" s="390"/>
    </row>
    <row r="52" spans="2:6" ht="11.25" customHeight="1">
      <c r="B52" s="390">
        <v>24</v>
      </c>
      <c r="C52" s="318" t="s">
        <v>463</v>
      </c>
      <c r="D52" s="317"/>
      <c r="E52" s="147"/>
      <c r="F52" s="390"/>
    </row>
    <row r="53" spans="2:6" ht="11.25" customHeight="1">
      <c r="B53" s="390"/>
      <c r="C53" s="318" t="s">
        <v>464</v>
      </c>
      <c r="D53" s="317"/>
      <c r="E53" s="317"/>
      <c r="F53" s="390"/>
    </row>
    <row r="54" spans="2:6" ht="11.25" customHeight="1">
      <c r="B54" s="390">
        <v>25</v>
      </c>
      <c r="C54" s="318" t="s">
        <v>463</v>
      </c>
      <c r="D54" s="317"/>
      <c r="E54" s="147"/>
      <c r="F54" s="390"/>
    </row>
    <row r="55" spans="2:6" ht="11.25" customHeight="1">
      <c r="B55" s="390"/>
      <c r="C55" s="318" t="s">
        <v>464</v>
      </c>
      <c r="D55" s="317"/>
      <c r="E55" s="317"/>
      <c r="F55" s="390"/>
    </row>
    <row r="56" spans="2:6" ht="11.25" customHeight="1">
      <c r="B56" s="390">
        <v>26</v>
      </c>
      <c r="C56" s="318" t="s">
        <v>463</v>
      </c>
      <c r="D56" s="317"/>
      <c r="E56" s="147"/>
      <c r="F56" s="390"/>
    </row>
    <row r="57" spans="2:6" ht="11.25" customHeight="1">
      <c r="B57" s="390"/>
      <c r="C57" s="318" t="s">
        <v>464</v>
      </c>
      <c r="D57" s="317"/>
      <c r="E57" s="317"/>
      <c r="F57" s="390"/>
    </row>
    <row r="58" spans="2:6" ht="11.25" customHeight="1">
      <c r="B58" s="390">
        <v>27</v>
      </c>
      <c r="C58" s="318" t="s">
        <v>463</v>
      </c>
      <c r="D58" s="317"/>
      <c r="E58" s="147"/>
      <c r="F58" s="390"/>
    </row>
    <row r="59" spans="2:6" ht="11.25" customHeight="1">
      <c r="B59" s="390"/>
      <c r="C59" s="318" t="s">
        <v>464</v>
      </c>
      <c r="D59" s="317"/>
      <c r="E59" s="317"/>
      <c r="F59" s="390"/>
    </row>
    <row r="60" spans="2:6" ht="11.25" customHeight="1">
      <c r="B60" s="390">
        <v>28</v>
      </c>
      <c r="C60" s="318" t="s">
        <v>463</v>
      </c>
      <c r="D60" s="317"/>
      <c r="E60" s="147"/>
      <c r="F60" s="390"/>
    </row>
    <row r="61" spans="2:6" ht="11.25" customHeight="1">
      <c r="B61" s="390"/>
      <c r="C61" s="318" t="s">
        <v>464</v>
      </c>
      <c r="D61" s="317"/>
      <c r="E61" s="317"/>
      <c r="F61" s="390"/>
    </row>
    <row r="62" spans="2:6" ht="11.25" customHeight="1">
      <c r="B62" s="390">
        <v>29</v>
      </c>
      <c r="C62" s="318" t="s">
        <v>463</v>
      </c>
      <c r="D62" s="317"/>
      <c r="E62" s="147"/>
      <c r="F62" s="390"/>
    </row>
    <row r="63" spans="2:6" ht="11.25" customHeight="1">
      <c r="B63" s="390"/>
      <c r="C63" s="318" t="s">
        <v>464</v>
      </c>
      <c r="D63" s="317"/>
      <c r="E63" s="317"/>
      <c r="F63" s="390"/>
    </row>
    <row r="64" spans="2:6" ht="11.25" customHeight="1">
      <c r="B64" s="390">
        <v>30</v>
      </c>
      <c r="C64" s="318" t="s">
        <v>463</v>
      </c>
      <c r="D64" s="317"/>
      <c r="E64" s="147"/>
      <c r="F64" s="390"/>
    </row>
    <row r="65" spans="2:6" ht="11.25" customHeight="1">
      <c r="B65" s="390"/>
      <c r="C65" s="318" t="s">
        <v>464</v>
      </c>
      <c r="D65" s="317"/>
      <c r="E65" s="317"/>
      <c r="F65" s="390"/>
    </row>
    <row r="66" spans="2:6" ht="11.25" customHeight="1">
      <c r="B66" s="390">
        <v>31</v>
      </c>
      <c r="C66" s="318" t="s">
        <v>463</v>
      </c>
      <c r="D66" s="147"/>
      <c r="E66" s="147"/>
      <c r="F66" s="390"/>
    </row>
    <row r="67" spans="2:6" ht="12" customHeight="1">
      <c r="B67" s="390"/>
      <c r="C67" s="318" t="s">
        <v>464</v>
      </c>
      <c r="D67" s="317"/>
      <c r="E67" s="317"/>
      <c r="F67" s="390"/>
    </row>
  </sheetData>
  <sheetProtection/>
  <mergeCells count="66">
    <mergeCell ref="A1:G1"/>
    <mergeCell ref="B2:G2"/>
    <mergeCell ref="B3:C3"/>
    <mergeCell ref="D3:E3"/>
    <mergeCell ref="B6:B7"/>
    <mergeCell ref="F6:F7"/>
    <mergeCell ref="B8:B9"/>
    <mergeCell ref="F8:F9"/>
    <mergeCell ref="B10:B11"/>
    <mergeCell ref="F10:F11"/>
    <mergeCell ref="B12:B13"/>
    <mergeCell ref="F12:F13"/>
    <mergeCell ref="B14:B15"/>
    <mergeCell ref="F14:F15"/>
    <mergeCell ref="B16:B17"/>
    <mergeCell ref="F16:F17"/>
    <mergeCell ref="B18:B19"/>
    <mergeCell ref="F18:F19"/>
    <mergeCell ref="B20:B21"/>
    <mergeCell ref="F20:F21"/>
    <mergeCell ref="B22:B23"/>
    <mergeCell ref="F22:F23"/>
    <mergeCell ref="B24:B25"/>
    <mergeCell ref="F24:F25"/>
    <mergeCell ref="B26:B27"/>
    <mergeCell ref="F26:F27"/>
    <mergeCell ref="B28:B29"/>
    <mergeCell ref="F28:F29"/>
    <mergeCell ref="B30:B31"/>
    <mergeCell ref="F30:F31"/>
    <mergeCell ref="B32:B33"/>
    <mergeCell ref="F32:F33"/>
    <mergeCell ref="B34:B35"/>
    <mergeCell ref="F34:F35"/>
    <mergeCell ref="B36:B37"/>
    <mergeCell ref="F36:F37"/>
    <mergeCell ref="B38:B39"/>
    <mergeCell ref="F38:F39"/>
    <mergeCell ref="B40:B41"/>
    <mergeCell ref="F40:F41"/>
    <mergeCell ref="B42:B43"/>
    <mergeCell ref="F42:F43"/>
    <mergeCell ref="B44:B45"/>
    <mergeCell ref="F44:F45"/>
    <mergeCell ref="B46:B47"/>
    <mergeCell ref="F46:F47"/>
    <mergeCell ref="B48:B49"/>
    <mergeCell ref="F48:F49"/>
    <mergeCell ref="B50:B51"/>
    <mergeCell ref="F50:F51"/>
    <mergeCell ref="B52:B53"/>
    <mergeCell ref="F52:F53"/>
    <mergeCell ref="B54:B55"/>
    <mergeCell ref="F54:F55"/>
    <mergeCell ref="B56:B57"/>
    <mergeCell ref="F56:F57"/>
    <mergeCell ref="B58:B59"/>
    <mergeCell ref="F58:F59"/>
    <mergeCell ref="B60:B61"/>
    <mergeCell ref="F60:F61"/>
    <mergeCell ref="B62:B63"/>
    <mergeCell ref="F62:F63"/>
    <mergeCell ref="B64:B65"/>
    <mergeCell ref="F64:F65"/>
    <mergeCell ref="B66:B67"/>
    <mergeCell ref="F66:F67"/>
  </mergeCells>
  <printOptions/>
  <pageMargins left="0.75" right="0.75" top="0.46875" bottom="0.25" header="0" footer="0"/>
  <pageSetup horizontalDpi="300" verticalDpi="300" orientation="portrait" paperSize="9" r:id="rId1"/>
  <headerFooter>
    <oddHeader>&amp;L&amp;"DFKai-SB,標準"奇美醫療財團法人奇美醫院   檢查人員簽名:                   覆核人員簽名:</oddHeader>
  </headerFooter>
</worksheet>
</file>

<file path=xl/worksheets/sheet28.xml><?xml version="1.0" encoding="utf-8"?>
<worksheet xmlns="http://schemas.openxmlformats.org/spreadsheetml/2006/main" xmlns:r="http://schemas.openxmlformats.org/officeDocument/2006/relationships">
  <dimension ref="A1:M76"/>
  <sheetViews>
    <sheetView view="pageLayout" workbookViewId="0" topLeftCell="A1">
      <selection activeCell="D6" sqref="D6"/>
    </sheetView>
  </sheetViews>
  <sheetFormatPr defaultColWidth="9.00390625" defaultRowHeight="14.25"/>
  <cols>
    <col min="1" max="1" width="2.375" style="0" customWidth="1"/>
    <col min="2" max="2" width="9.125" style="0" customWidth="1"/>
    <col min="3" max="13" width="6.625" style="0" customWidth="1"/>
  </cols>
  <sheetData>
    <row r="1" spans="1:13" ht="25.5">
      <c r="A1" s="605" t="s">
        <v>465</v>
      </c>
      <c r="B1" s="606"/>
      <c r="C1" s="606"/>
      <c r="D1" s="606"/>
      <c r="E1" s="606"/>
      <c r="F1" s="606"/>
      <c r="G1" s="606"/>
      <c r="H1" s="606"/>
      <c r="I1" s="606"/>
      <c r="J1" s="607"/>
      <c r="K1" s="607"/>
      <c r="L1" s="607"/>
      <c r="M1" s="607"/>
    </row>
    <row r="2" spans="1:13" ht="18" customHeight="1">
      <c r="A2" s="320"/>
      <c r="B2" s="321" t="s">
        <v>466</v>
      </c>
      <c r="C2" s="321"/>
      <c r="D2" s="321"/>
      <c r="E2" s="297"/>
      <c r="F2" s="297"/>
      <c r="G2" s="297"/>
      <c r="H2" s="297"/>
      <c r="I2" s="297"/>
      <c r="J2" s="297"/>
      <c r="K2" s="297"/>
      <c r="L2" s="297"/>
      <c r="M2" s="297"/>
    </row>
    <row r="3" spans="1:13" ht="18" customHeight="1">
      <c r="A3" s="280" t="s">
        <v>467</v>
      </c>
      <c r="B3" s="297"/>
      <c r="C3" s="297"/>
      <c r="D3" s="297"/>
      <c r="E3" s="297"/>
      <c r="F3" s="297"/>
      <c r="G3" s="297"/>
      <c r="H3" s="297"/>
      <c r="I3" s="297"/>
      <c r="J3" s="297"/>
      <c r="K3" s="297"/>
      <c r="L3" s="297"/>
      <c r="M3" s="297"/>
    </row>
    <row r="4" spans="1:13" ht="18" customHeight="1">
      <c r="A4" s="280" t="s">
        <v>468</v>
      </c>
      <c r="B4" s="322"/>
      <c r="C4" s="322"/>
      <c r="D4" s="322"/>
      <c r="E4" s="322"/>
      <c r="F4" s="322"/>
      <c r="G4" s="322"/>
      <c r="H4" s="297"/>
      <c r="I4" s="297"/>
      <c r="J4" s="297"/>
      <c r="K4" s="297"/>
      <c r="L4" s="297"/>
      <c r="M4" s="297"/>
    </row>
    <row r="5" spans="1:13" ht="18" customHeight="1">
      <c r="A5" s="280" t="s">
        <v>469</v>
      </c>
      <c r="B5" s="323"/>
      <c r="C5" s="323"/>
      <c r="D5" s="323"/>
      <c r="E5" s="323"/>
      <c r="F5" s="323"/>
      <c r="G5" s="322"/>
      <c r="H5" s="297"/>
      <c r="I5" s="297"/>
      <c r="J5" s="297"/>
      <c r="K5" s="297"/>
      <c r="L5" s="297"/>
      <c r="M5" s="297"/>
    </row>
    <row r="6" spans="1:13" ht="18" customHeight="1">
      <c r="A6" s="280" t="s">
        <v>470</v>
      </c>
      <c r="B6" s="323"/>
      <c r="C6" s="323"/>
      <c r="D6" s="323"/>
      <c r="E6" s="323"/>
      <c r="F6" s="323"/>
      <c r="G6" s="322"/>
      <c r="H6" s="297"/>
      <c r="I6" s="297"/>
      <c r="J6" s="297"/>
      <c r="K6" s="297"/>
      <c r="L6" s="297"/>
      <c r="M6" s="297"/>
    </row>
    <row r="7" spans="1:13" ht="18" customHeight="1">
      <c r="A7" s="324"/>
      <c r="B7" s="325" t="s">
        <v>369</v>
      </c>
      <c r="C7" s="608"/>
      <c r="D7" s="609"/>
      <c r="E7" s="325" t="s">
        <v>370</v>
      </c>
      <c r="F7" s="608"/>
      <c r="G7" s="609"/>
      <c r="H7" s="324"/>
      <c r="I7" s="324"/>
      <c r="J7" s="324"/>
      <c r="K7" s="324"/>
      <c r="L7" s="324"/>
      <c r="M7" s="324"/>
    </row>
    <row r="8" spans="1:13" ht="6.75" customHeight="1" thickBot="1">
      <c r="A8" s="43"/>
      <c r="B8" s="43"/>
      <c r="C8" s="43"/>
      <c r="D8" s="43"/>
      <c r="E8" s="43"/>
      <c r="F8" s="43"/>
      <c r="G8" s="43"/>
      <c r="H8" s="43"/>
      <c r="I8" s="43"/>
      <c r="J8" s="43"/>
      <c r="K8" s="43"/>
      <c r="L8" s="43"/>
      <c r="M8" s="43"/>
    </row>
    <row r="9" spans="1:13" ht="18.75" customHeight="1">
      <c r="A9" s="43"/>
      <c r="B9" s="610" t="s">
        <v>471</v>
      </c>
      <c r="C9" s="611"/>
      <c r="D9" s="611"/>
      <c r="E9" s="611"/>
      <c r="F9" s="611"/>
      <c r="G9" s="611"/>
      <c r="H9" s="611"/>
      <c r="I9" s="611"/>
      <c r="J9" s="611"/>
      <c r="K9" s="611"/>
      <c r="L9" s="611"/>
      <c r="M9" s="612"/>
    </row>
    <row r="10" spans="1:13" ht="18" customHeight="1">
      <c r="A10" s="43"/>
      <c r="B10" s="326" t="s">
        <v>371</v>
      </c>
      <c r="C10" s="307">
        <v>1</v>
      </c>
      <c r="D10" s="307">
        <v>2</v>
      </c>
      <c r="E10" s="307">
        <v>3</v>
      </c>
      <c r="F10" s="307">
        <v>4</v>
      </c>
      <c r="G10" s="307">
        <v>5</v>
      </c>
      <c r="H10" s="307">
        <v>6</v>
      </c>
      <c r="I10" s="307">
        <v>7</v>
      </c>
      <c r="J10" s="307">
        <v>8</v>
      </c>
      <c r="K10" s="307">
        <v>9</v>
      </c>
      <c r="L10" s="307">
        <v>10</v>
      </c>
      <c r="M10" s="327"/>
    </row>
    <row r="11" spans="1:13" ht="18" customHeight="1">
      <c r="A11" s="43"/>
      <c r="B11" s="55" t="s">
        <v>472</v>
      </c>
      <c r="C11" s="39"/>
      <c r="D11" s="39"/>
      <c r="E11" s="39"/>
      <c r="F11" s="39"/>
      <c r="G11" s="39"/>
      <c r="H11" s="39"/>
      <c r="I11" s="39"/>
      <c r="J11" s="39"/>
      <c r="K11" s="39"/>
      <c r="L11" s="39"/>
      <c r="M11" s="327"/>
    </row>
    <row r="12" spans="1:13" ht="18" customHeight="1">
      <c r="A12" s="43"/>
      <c r="B12" s="55" t="s">
        <v>473</v>
      </c>
      <c r="C12" s="39"/>
      <c r="D12" s="39"/>
      <c r="E12" s="39"/>
      <c r="F12" s="39"/>
      <c r="G12" s="39"/>
      <c r="H12" s="39"/>
      <c r="I12" s="39"/>
      <c r="J12" s="39"/>
      <c r="K12" s="39"/>
      <c r="L12" s="39"/>
      <c r="M12" s="327"/>
    </row>
    <row r="13" spans="1:13" ht="18" customHeight="1">
      <c r="A13" s="43"/>
      <c r="B13" s="55" t="s">
        <v>474</v>
      </c>
      <c r="C13" s="39"/>
      <c r="D13" s="39"/>
      <c r="E13" s="39"/>
      <c r="F13" s="39"/>
      <c r="G13" s="39"/>
      <c r="H13" s="39"/>
      <c r="I13" s="39"/>
      <c r="J13" s="39"/>
      <c r="K13" s="39"/>
      <c r="L13" s="39"/>
      <c r="M13" s="327"/>
    </row>
    <row r="14" spans="1:13" ht="18" customHeight="1">
      <c r="A14" s="43"/>
      <c r="B14" s="55" t="s">
        <v>475</v>
      </c>
      <c r="C14" s="39"/>
      <c r="D14" s="39"/>
      <c r="E14" s="39"/>
      <c r="F14" s="39"/>
      <c r="G14" s="39"/>
      <c r="H14" s="39"/>
      <c r="I14" s="39"/>
      <c r="J14" s="39"/>
      <c r="K14" s="39"/>
      <c r="L14" s="39"/>
      <c r="M14" s="327"/>
    </row>
    <row r="15" spans="1:13" ht="18" customHeight="1">
      <c r="A15" s="43"/>
      <c r="B15" s="328" t="s">
        <v>476</v>
      </c>
      <c r="C15" s="39"/>
      <c r="D15" s="39"/>
      <c r="E15" s="39"/>
      <c r="F15" s="39"/>
      <c r="G15" s="39"/>
      <c r="H15" s="39"/>
      <c r="I15" s="39"/>
      <c r="J15" s="39"/>
      <c r="K15" s="39"/>
      <c r="L15" s="39"/>
      <c r="M15" s="327"/>
    </row>
    <row r="16" spans="1:13" ht="18" customHeight="1">
      <c r="A16" s="43"/>
      <c r="B16" s="328" t="s">
        <v>477</v>
      </c>
      <c r="C16" s="39"/>
      <c r="D16" s="39"/>
      <c r="E16" s="39"/>
      <c r="F16" s="39"/>
      <c r="G16" s="39"/>
      <c r="H16" s="39"/>
      <c r="I16" s="39"/>
      <c r="J16" s="39"/>
      <c r="K16" s="39"/>
      <c r="L16" s="39"/>
      <c r="M16" s="327"/>
    </row>
    <row r="17" spans="1:13" ht="42" customHeight="1">
      <c r="A17" s="43"/>
      <c r="B17" s="55" t="s">
        <v>379</v>
      </c>
      <c r="C17" s="39"/>
      <c r="D17" s="39"/>
      <c r="E17" s="39"/>
      <c r="F17" s="39"/>
      <c r="G17" s="39"/>
      <c r="H17" s="39"/>
      <c r="I17" s="39"/>
      <c r="J17" s="39"/>
      <c r="K17" s="39"/>
      <c r="L17" s="39"/>
      <c r="M17" s="327"/>
    </row>
    <row r="18" spans="1:13" ht="9" customHeight="1">
      <c r="A18" s="43"/>
      <c r="B18" s="329"/>
      <c r="C18" s="125"/>
      <c r="D18" s="125"/>
      <c r="E18" s="125"/>
      <c r="F18" s="125"/>
      <c r="G18" s="125"/>
      <c r="H18" s="125"/>
      <c r="I18" s="125"/>
      <c r="J18" s="125"/>
      <c r="K18" s="125"/>
      <c r="L18" s="125"/>
      <c r="M18" s="327"/>
    </row>
    <row r="19" spans="1:13" ht="18" customHeight="1">
      <c r="A19" s="43"/>
      <c r="B19" s="55" t="s">
        <v>371</v>
      </c>
      <c r="C19" s="39">
        <v>11</v>
      </c>
      <c r="D19" s="39">
        <v>12</v>
      </c>
      <c r="E19" s="39">
        <v>13</v>
      </c>
      <c r="F19" s="39">
        <v>14</v>
      </c>
      <c r="G19" s="39">
        <v>15</v>
      </c>
      <c r="H19" s="39">
        <v>16</v>
      </c>
      <c r="I19" s="39">
        <v>17</v>
      </c>
      <c r="J19" s="39">
        <v>18</v>
      </c>
      <c r="K19" s="39">
        <v>19</v>
      </c>
      <c r="L19" s="39">
        <v>20</v>
      </c>
      <c r="M19" s="327"/>
    </row>
    <row r="20" spans="1:13" ht="18" customHeight="1">
      <c r="A20" s="43"/>
      <c r="B20" s="55" t="s">
        <v>472</v>
      </c>
      <c r="C20" s="39"/>
      <c r="D20" s="39"/>
      <c r="E20" s="39"/>
      <c r="F20" s="39"/>
      <c r="G20" s="39"/>
      <c r="H20" s="39"/>
      <c r="I20" s="39"/>
      <c r="J20" s="39"/>
      <c r="K20" s="39"/>
      <c r="L20" s="39"/>
      <c r="M20" s="327"/>
    </row>
    <row r="21" spans="1:13" ht="18" customHeight="1">
      <c r="A21" s="43"/>
      <c r="B21" s="55" t="s">
        <v>473</v>
      </c>
      <c r="C21" s="39"/>
      <c r="D21" s="39"/>
      <c r="E21" s="39"/>
      <c r="F21" s="39"/>
      <c r="G21" s="39"/>
      <c r="H21" s="39"/>
      <c r="I21" s="39"/>
      <c r="J21" s="39"/>
      <c r="K21" s="39"/>
      <c r="L21" s="39"/>
      <c r="M21" s="327"/>
    </row>
    <row r="22" spans="1:13" ht="18" customHeight="1">
      <c r="A22" s="43"/>
      <c r="B22" s="55" t="s">
        <v>474</v>
      </c>
      <c r="C22" s="39"/>
      <c r="D22" s="39"/>
      <c r="E22" s="39"/>
      <c r="F22" s="39"/>
      <c r="G22" s="39"/>
      <c r="H22" s="39"/>
      <c r="I22" s="39"/>
      <c r="J22" s="39"/>
      <c r="K22" s="39"/>
      <c r="L22" s="39"/>
      <c r="M22" s="327"/>
    </row>
    <row r="23" spans="1:13" ht="18" customHeight="1">
      <c r="A23" s="43"/>
      <c r="B23" s="55" t="s">
        <v>475</v>
      </c>
      <c r="C23" s="39"/>
      <c r="D23" s="39"/>
      <c r="E23" s="39"/>
      <c r="F23" s="39"/>
      <c r="G23" s="39"/>
      <c r="H23" s="39"/>
      <c r="I23" s="39"/>
      <c r="J23" s="39"/>
      <c r="K23" s="39"/>
      <c r="L23" s="39"/>
      <c r="M23" s="327"/>
    </row>
    <row r="24" spans="1:13" ht="18" customHeight="1">
      <c r="A24" s="43"/>
      <c r="B24" s="328" t="s">
        <v>476</v>
      </c>
      <c r="C24" s="39"/>
      <c r="D24" s="39"/>
      <c r="E24" s="39"/>
      <c r="F24" s="39"/>
      <c r="G24" s="39"/>
      <c r="H24" s="39"/>
      <c r="I24" s="39"/>
      <c r="J24" s="39"/>
      <c r="K24" s="39"/>
      <c r="L24" s="39"/>
      <c r="M24" s="327"/>
    </row>
    <row r="25" spans="1:13" ht="18" customHeight="1">
      <c r="A25" s="43"/>
      <c r="B25" s="328" t="s">
        <v>477</v>
      </c>
      <c r="C25" s="39"/>
      <c r="D25" s="39"/>
      <c r="E25" s="39"/>
      <c r="F25" s="39"/>
      <c r="G25" s="39"/>
      <c r="H25" s="39"/>
      <c r="I25" s="39"/>
      <c r="J25" s="39"/>
      <c r="K25" s="39"/>
      <c r="L25" s="39"/>
      <c r="M25" s="327"/>
    </row>
    <row r="26" spans="1:13" ht="18" customHeight="1">
      <c r="A26" s="43"/>
      <c r="B26" s="55" t="s">
        <v>319</v>
      </c>
      <c r="C26" s="39"/>
      <c r="D26" s="39"/>
      <c r="E26" s="39"/>
      <c r="F26" s="39"/>
      <c r="G26" s="39"/>
      <c r="H26" s="39"/>
      <c r="I26" s="39"/>
      <c r="J26" s="39"/>
      <c r="K26" s="39"/>
      <c r="L26" s="39"/>
      <c r="M26" s="327"/>
    </row>
    <row r="27" spans="1:13" ht="18" customHeight="1">
      <c r="A27" s="43"/>
      <c r="B27" s="55" t="s">
        <v>320</v>
      </c>
      <c r="C27" s="39"/>
      <c r="D27" s="39"/>
      <c r="E27" s="39"/>
      <c r="F27" s="39"/>
      <c r="G27" s="39"/>
      <c r="H27" s="39"/>
      <c r="I27" s="39"/>
      <c r="J27" s="39"/>
      <c r="K27" s="39"/>
      <c r="L27" s="39"/>
      <c r="M27" s="327"/>
    </row>
    <row r="28" spans="1:13" ht="42" customHeight="1">
      <c r="A28" s="43"/>
      <c r="B28" s="55" t="s">
        <v>379</v>
      </c>
      <c r="C28" s="39"/>
      <c r="D28" s="39"/>
      <c r="E28" s="39"/>
      <c r="F28" s="39"/>
      <c r="G28" s="39"/>
      <c r="H28" s="39"/>
      <c r="I28" s="39"/>
      <c r="J28" s="39"/>
      <c r="K28" s="39"/>
      <c r="L28" s="39"/>
      <c r="M28" s="327"/>
    </row>
    <row r="29" spans="1:13" ht="9" customHeight="1">
      <c r="A29" s="43"/>
      <c r="B29" s="329"/>
      <c r="C29" s="125"/>
      <c r="D29" s="125"/>
      <c r="E29" s="125"/>
      <c r="F29" s="125"/>
      <c r="G29" s="125"/>
      <c r="H29" s="125"/>
      <c r="I29" s="125"/>
      <c r="J29" s="125"/>
      <c r="K29" s="125"/>
      <c r="L29" s="125"/>
      <c r="M29" s="327"/>
    </row>
    <row r="30" spans="1:13" ht="18" customHeight="1">
      <c r="A30" s="43"/>
      <c r="B30" s="55" t="s">
        <v>371</v>
      </c>
      <c r="C30" s="39">
        <v>21</v>
      </c>
      <c r="D30" s="39">
        <v>22</v>
      </c>
      <c r="E30" s="39">
        <v>23</v>
      </c>
      <c r="F30" s="39">
        <v>24</v>
      </c>
      <c r="G30" s="39">
        <v>25</v>
      </c>
      <c r="H30" s="39">
        <v>26</v>
      </c>
      <c r="I30" s="39">
        <v>27</v>
      </c>
      <c r="J30" s="39">
        <v>28</v>
      </c>
      <c r="K30" s="39">
        <v>29</v>
      </c>
      <c r="L30" s="39">
        <v>30</v>
      </c>
      <c r="M30" s="330">
        <v>31</v>
      </c>
    </row>
    <row r="31" spans="1:13" ht="18" customHeight="1">
      <c r="A31" s="43"/>
      <c r="B31" s="55" t="s">
        <v>472</v>
      </c>
      <c r="C31" s="39"/>
      <c r="D31" s="39"/>
      <c r="E31" s="39"/>
      <c r="F31" s="39"/>
      <c r="G31" s="39"/>
      <c r="H31" s="39"/>
      <c r="I31" s="39"/>
      <c r="J31" s="39"/>
      <c r="K31" s="39"/>
      <c r="L31" s="39"/>
      <c r="M31" s="330"/>
    </row>
    <row r="32" spans="1:13" ht="18" customHeight="1">
      <c r="A32" s="43"/>
      <c r="B32" s="55" t="s">
        <v>473</v>
      </c>
      <c r="C32" s="39"/>
      <c r="D32" s="39"/>
      <c r="E32" s="39"/>
      <c r="F32" s="39"/>
      <c r="G32" s="39"/>
      <c r="H32" s="39"/>
      <c r="I32" s="39"/>
      <c r="J32" s="39"/>
      <c r="K32" s="39"/>
      <c r="L32" s="39"/>
      <c r="M32" s="330"/>
    </row>
    <row r="33" spans="1:13" ht="18" customHeight="1">
      <c r="A33" s="43"/>
      <c r="B33" s="55" t="s">
        <v>474</v>
      </c>
      <c r="C33" s="39"/>
      <c r="D33" s="39"/>
      <c r="E33" s="39"/>
      <c r="F33" s="39"/>
      <c r="G33" s="39"/>
      <c r="H33" s="39"/>
      <c r="I33" s="39"/>
      <c r="J33" s="39"/>
      <c r="K33" s="39"/>
      <c r="L33" s="39"/>
      <c r="M33" s="330"/>
    </row>
    <row r="34" spans="1:13" ht="18" customHeight="1">
      <c r="A34" s="43"/>
      <c r="B34" s="55" t="s">
        <v>475</v>
      </c>
      <c r="C34" s="39"/>
      <c r="D34" s="39"/>
      <c r="E34" s="39"/>
      <c r="F34" s="39"/>
      <c r="G34" s="39"/>
      <c r="H34" s="39"/>
      <c r="I34" s="39"/>
      <c r="J34" s="39"/>
      <c r="K34" s="39"/>
      <c r="L34" s="39"/>
      <c r="M34" s="330"/>
    </row>
    <row r="35" spans="1:13" ht="18" customHeight="1">
      <c r="A35" s="43"/>
      <c r="B35" s="328" t="s">
        <v>476</v>
      </c>
      <c r="C35" s="39"/>
      <c r="D35" s="39"/>
      <c r="E35" s="39"/>
      <c r="F35" s="39"/>
      <c r="G35" s="39"/>
      <c r="H35" s="39"/>
      <c r="I35" s="39"/>
      <c r="J35" s="39"/>
      <c r="K35" s="39"/>
      <c r="L35" s="39"/>
      <c r="M35" s="330"/>
    </row>
    <row r="36" spans="1:13" ht="18" customHeight="1">
      <c r="A36" s="43"/>
      <c r="B36" s="328" t="s">
        <v>477</v>
      </c>
      <c r="C36" s="39"/>
      <c r="D36" s="39"/>
      <c r="E36" s="39"/>
      <c r="F36" s="39"/>
      <c r="G36" s="39"/>
      <c r="H36" s="39"/>
      <c r="I36" s="39"/>
      <c r="J36" s="39"/>
      <c r="K36" s="39"/>
      <c r="L36" s="39"/>
      <c r="M36" s="330"/>
    </row>
    <row r="37" spans="1:13" ht="18" customHeight="1">
      <c r="A37" s="43"/>
      <c r="B37" s="55" t="s">
        <v>319</v>
      </c>
      <c r="C37" s="39"/>
      <c r="D37" s="39"/>
      <c r="E37" s="39"/>
      <c r="F37" s="39"/>
      <c r="G37" s="39"/>
      <c r="H37" s="39"/>
      <c r="I37" s="39"/>
      <c r="J37" s="39"/>
      <c r="K37" s="39"/>
      <c r="L37" s="39"/>
      <c r="M37" s="330"/>
    </row>
    <row r="38" spans="1:13" ht="18" customHeight="1">
      <c r="A38" s="43"/>
      <c r="B38" s="55" t="s">
        <v>320</v>
      </c>
      <c r="C38" s="39"/>
      <c r="D38" s="39"/>
      <c r="E38" s="39"/>
      <c r="F38" s="39"/>
      <c r="G38" s="39"/>
      <c r="H38" s="39"/>
      <c r="I38" s="39"/>
      <c r="J38" s="39"/>
      <c r="K38" s="39"/>
      <c r="L38" s="39"/>
      <c r="M38" s="330"/>
    </row>
    <row r="39" spans="1:13" ht="42" customHeight="1" thickBot="1">
      <c r="A39" s="43"/>
      <c r="B39" s="331" t="s">
        <v>379</v>
      </c>
      <c r="C39" s="332"/>
      <c r="D39" s="332"/>
      <c r="E39" s="332"/>
      <c r="F39" s="332"/>
      <c r="G39" s="332"/>
      <c r="H39" s="332"/>
      <c r="I39" s="332"/>
      <c r="J39" s="332"/>
      <c r="K39" s="332"/>
      <c r="L39" s="332"/>
      <c r="M39" s="333"/>
    </row>
    <row r="40" spans="1:13" ht="42" customHeight="1" thickBot="1">
      <c r="A40" s="43"/>
      <c r="B40" s="289"/>
      <c r="C40" s="125"/>
      <c r="D40" s="125"/>
      <c r="E40" s="125"/>
      <c r="F40" s="125"/>
      <c r="G40" s="125"/>
      <c r="H40" s="125"/>
      <c r="I40" s="125"/>
      <c r="J40" s="125"/>
      <c r="K40" s="125"/>
      <c r="L40" s="125"/>
      <c r="M40" s="125"/>
    </row>
    <row r="41" spans="1:13" ht="18.75" customHeight="1">
      <c r="A41" s="43"/>
      <c r="B41" s="610" t="s">
        <v>478</v>
      </c>
      <c r="C41" s="611"/>
      <c r="D41" s="611"/>
      <c r="E41" s="611"/>
      <c r="F41" s="611"/>
      <c r="G41" s="611"/>
      <c r="H41" s="611"/>
      <c r="I41" s="611"/>
      <c r="J41" s="611"/>
      <c r="K41" s="611"/>
      <c r="L41" s="611"/>
      <c r="M41" s="612"/>
    </row>
    <row r="42" spans="1:13" ht="18" customHeight="1">
      <c r="A42" s="43"/>
      <c r="B42" s="326" t="s">
        <v>371</v>
      </c>
      <c r="C42" s="307">
        <v>1</v>
      </c>
      <c r="D42" s="307">
        <v>2</v>
      </c>
      <c r="E42" s="307">
        <v>3</v>
      </c>
      <c r="F42" s="307">
        <v>4</v>
      </c>
      <c r="G42" s="307">
        <v>5</v>
      </c>
      <c r="H42" s="307">
        <v>6</v>
      </c>
      <c r="I42" s="307">
        <v>7</v>
      </c>
      <c r="J42" s="307">
        <v>8</v>
      </c>
      <c r="K42" s="307">
        <v>9</v>
      </c>
      <c r="L42" s="307">
        <v>10</v>
      </c>
      <c r="M42" s="327"/>
    </row>
    <row r="43" spans="1:13" ht="18" customHeight="1">
      <c r="A43" s="43"/>
      <c r="B43" s="55" t="s">
        <v>472</v>
      </c>
      <c r="C43" s="39"/>
      <c r="D43" s="39"/>
      <c r="E43" s="39"/>
      <c r="F43" s="39"/>
      <c r="G43" s="39"/>
      <c r="H43" s="39"/>
      <c r="I43" s="39"/>
      <c r="J43" s="39"/>
      <c r="K43" s="39"/>
      <c r="L43" s="39"/>
      <c r="M43" s="327"/>
    </row>
    <row r="44" spans="1:13" ht="18" customHeight="1">
      <c r="A44" s="43"/>
      <c r="B44" s="55" t="s">
        <v>473</v>
      </c>
      <c r="C44" s="39"/>
      <c r="D44" s="39"/>
      <c r="E44" s="39"/>
      <c r="F44" s="39"/>
      <c r="G44" s="39"/>
      <c r="H44" s="39"/>
      <c r="I44" s="39"/>
      <c r="J44" s="39"/>
      <c r="K44" s="39"/>
      <c r="L44" s="39"/>
      <c r="M44" s="327"/>
    </row>
    <row r="45" spans="1:13" ht="18" customHeight="1">
      <c r="A45" s="43"/>
      <c r="B45" s="55" t="s">
        <v>474</v>
      </c>
      <c r="C45" s="39"/>
      <c r="D45" s="39"/>
      <c r="E45" s="39"/>
      <c r="F45" s="39"/>
      <c r="G45" s="39"/>
      <c r="H45" s="39"/>
      <c r="I45" s="39"/>
      <c r="J45" s="39"/>
      <c r="K45" s="39"/>
      <c r="L45" s="39"/>
      <c r="M45" s="327"/>
    </row>
    <row r="46" spans="1:13" ht="18" customHeight="1">
      <c r="A46" s="43"/>
      <c r="B46" s="55" t="s">
        <v>475</v>
      </c>
      <c r="C46" s="39"/>
      <c r="D46" s="39"/>
      <c r="E46" s="39"/>
      <c r="F46" s="39"/>
      <c r="G46" s="39"/>
      <c r="H46" s="39"/>
      <c r="I46" s="39"/>
      <c r="J46" s="39"/>
      <c r="K46" s="39"/>
      <c r="L46" s="39"/>
      <c r="M46" s="327"/>
    </row>
    <row r="47" spans="1:13" ht="18" customHeight="1">
      <c r="A47" s="43"/>
      <c r="B47" s="328" t="s">
        <v>476</v>
      </c>
      <c r="C47" s="39"/>
      <c r="D47" s="39"/>
      <c r="E47" s="39"/>
      <c r="F47" s="39"/>
      <c r="G47" s="39"/>
      <c r="H47" s="39"/>
      <c r="I47" s="39"/>
      <c r="J47" s="39"/>
      <c r="K47" s="39"/>
      <c r="L47" s="39"/>
      <c r="M47" s="327"/>
    </row>
    <row r="48" spans="1:13" ht="18" customHeight="1">
      <c r="A48" s="43"/>
      <c r="B48" s="328" t="s">
        <v>477</v>
      </c>
      <c r="C48" s="39"/>
      <c r="D48" s="39"/>
      <c r="E48" s="39"/>
      <c r="F48" s="39"/>
      <c r="G48" s="39"/>
      <c r="H48" s="39"/>
      <c r="I48" s="39"/>
      <c r="J48" s="39"/>
      <c r="K48" s="39"/>
      <c r="L48" s="39"/>
      <c r="M48" s="327"/>
    </row>
    <row r="49" spans="1:13" ht="42" customHeight="1">
      <c r="A49" s="43"/>
      <c r="B49" s="55" t="s">
        <v>379</v>
      </c>
      <c r="C49" s="39"/>
      <c r="D49" s="39"/>
      <c r="E49" s="39"/>
      <c r="F49" s="39"/>
      <c r="G49" s="39"/>
      <c r="H49" s="39"/>
      <c r="I49" s="39"/>
      <c r="J49" s="39"/>
      <c r="K49" s="39"/>
      <c r="L49" s="39"/>
      <c r="M49" s="327"/>
    </row>
    <row r="50" spans="1:13" ht="9" customHeight="1">
      <c r="A50" s="43"/>
      <c r="B50" s="329"/>
      <c r="C50" s="125"/>
      <c r="D50" s="125"/>
      <c r="E50" s="125"/>
      <c r="F50" s="125"/>
      <c r="G50" s="125"/>
      <c r="H50" s="125"/>
      <c r="I50" s="125"/>
      <c r="J50" s="125"/>
      <c r="K50" s="125"/>
      <c r="L50" s="125"/>
      <c r="M50" s="327"/>
    </row>
    <row r="51" spans="1:13" ht="18" customHeight="1">
      <c r="A51" s="43"/>
      <c r="B51" s="55" t="s">
        <v>371</v>
      </c>
      <c r="C51" s="39">
        <v>11</v>
      </c>
      <c r="D51" s="39">
        <v>12</v>
      </c>
      <c r="E51" s="39">
        <v>13</v>
      </c>
      <c r="F51" s="39">
        <v>14</v>
      </c>
      <c r="G51" s="39">
        <v>15</v>
      </c>
      <c r="H51" s="39">
        <v>16</v>
      </c>
      <c r="I51" s="39">
        <v>17</v>
      </c>
      <c r="J51" s="39">
        <v>18</v>
      </c>
      <c r="K51" s="39">
        <v>19</v>
      </c>
      <c r="L51" s="39">
        <v>20</v>
      </c>
      <c r="M51" s="327"/>
    </row>
    <row r="52" spans="1:13" ht="18" customHeight="1">
      <c r="A52" s="43"/>
      <c r="B52" s="55" t="s">
        <v>472</v>
      </c>
      <c r="C52" s="39"/>
      <c r="D52" s="39"/>
      <c r="E52" s="39"/>
      <c r="F52" s="39"/>
      <c r="G52" s="39"/>
      <c r="H52" s="39"/>
      <c r="I52" s="39"/>
      <c r="J52" s="39"/>
      <c r="K52" s="39"/>
      <c r="L52" s="39"/>
      <c r="M52" s="327"/>
    </row>
    <row r="53" spans="1:13" ht="18" customHeight="1">
      <c r="A53" s="43"/>
      <c r="B53" s="55" t="s">
        <v>473</v>
      </c>
      <c r="C53" s="39"/>
      <c r="D53" s="39"/>
      <c r="E53" s="39"/>
      <c r="F53" s="39"/>
      <c r="G53" s="39"/>
      <c r="H53" s="39"/>
      <c r="I53" s="39"/>
      <c r="J53" s="39"/>
      <c r="K53" s="39"/>
      <c r="L53" s="39"/>
      <c r="M53" s="327"/>
    </row>
    <row r="54" spans="1:13" ht="18" customHeight="1">
      <c r="A54" s="43"/>
      <c r="B54" s="55" t="s">
        <v>474</v>
      </c>
      <c r="C54" s="39"/>
      <c r="D54" s="39"/>
      <c r="E54" s="39"/>
      <c r="F54" s="39"/>
      <c r="G54" s="39"/>
      <c r="H54" s="39"/>
      <c r="I54" s="39"/>
      <c r="J54" s="39"/>
      <c r="K54" s="39"/>
      <c r="L54" s="39"/>
      <c r="M54" s="327"/>
    </row>
    <row r="55" spans="1:13" ht="18" customHeight="1">
      <c r="A55" s="43"/>
      <c r="B55" s="55" t="s">
        <v>475</v>
      </c>
      <c r="C55" s="39"/>
      <c r="D55" s="39"/>
      <c r="E55" s="39"/>
      <c r="F55" s="39"/>
      <c r="G55" s="39"/>
      <c r="H55" s="39"/>
      <c r="I55" s="39"/>
      <c r="J55" s="39"/>
      <c r="K55" s="39"/>
      <c r="L55" s="39"/>
      <c r="M55" s="327"/>
    </row>
    <row r="56" spans="1:13" ht="18" customHeight="1">
      <c r="A56" s="43"/>
      <c r="B56" s="328" t="s">
        <v>476</v>
      </c>
      <c r="C56" s="39"/>
      <c r="D56" s="39"/>
      <c r="E56" s="39"/>
      <c r="F56" s="39"/>
      <c r="G56" s="39"/>
      <c r="H56" s="39"/>
      <c r="I56" s="39"/>
      <c r="J56" s="39"/>
      <c r="K56" s="39"/>
      <c r="L56" s="39"/>
      <c r="M56" s="327"/>
    </row>
    <row r="57" spans="1:13" ht="18" customHeight="1">
      <c r="A57" s="43"/>
      <c r="B57" s="328" t="s">
        <v>477</v>
      </c>
      <c r="C57" s="39"/>
      <c r="D57" s="39"/>
      <c r="E57" s="39"/>
      <c r="F57" s="39"/>
      <c r="G57" s="39"/>
      <c r="H57" s="39"/>
      <c r="I57" s="39"/>
      <c r="J57" s="39"/>
      <c r="K57" s="39"/>
      <c r="L57" s="39"/>
      <c r="M57" s="327"/>
    </row>
    <row r="58" spans="1:13" ht="18" customHeight="1">
      <c r="A58" s="43"/>
      <c r="B58" s="55" t="s">
        <v>319</v>
      </c>
      <c r="C58" s="39"/>
      <c r="D58" s="39"/>
      <c r="E58" s="39"/>
      <c r="F58" s="39"/>
      <c r="G58" s="39"/>
      <c r="H58" s="39"/>
      <c r="I58" s="39"/>
      <c r="J58" s="39"/>
      <c r="K58" s="39"/>
      <c r="L58" s="39"/>
      <c r="M58" s="327"/>
    </row>
    <row r="59" spans="1:13" ht="18" customHeight="1">
      <c r="A59" s="43"/>
      <c r="B59" s="55" t="s">
        <v>320</v>
      </c>
      <c r="C59" s="39"/>
      <c r="D59" s="39"/>
      <c r="E59" s="39"/>
      <c r="F59" s="39"/>
      <c r="G59" s="39"/>
      <c r="H59" s="39"/>
      <c r="I59" s="39"/>
      <c r="J59" s="39"/>
      <c r="K59" s="39"/>
      <c r="L59" s="39"/>
      <c r="M59" s="327"/>
    </row>
    <row r="60" spans="1:13" ht="42" customHeight="1">
      <c r="A60" s="43"/>
      <c r="B60" s="55" t="s">
        <v>379</v>
      </c>
      <c r="C60" s="39"/>
      <c r="D60" s="39"/>
      <c r="E60" s="39"/>
      <c r="F60" s="39"/>
      <c r="G60" s="39"/>
      <c r="H60" s="39"/>
      <c r="I60" s="39"/>
      <c r="J60" s="39"/>
      <c r="K60" s="39"/>
      <c r="L60" s="39"/>
      <c r="M60" s="327"/>
    </row>
    <row r="61" spans="1:13" ht="9" customHeight="1">
      <c r="A61" s="43"/>
      <c r="B61" s="329"/>
      <c r="C61" s="125"/>
      <c r="D61" s="125"/>
      <c r="E61" s="125"/>
      <c r="F61" s="125"/>
      <c r="G61" s="125"/>
      <c r="H61" s="125"/>
      <c r="I61" s="125"/>
      <c r="J61" s="125"/>
      <c r="K61" s="125"/>
      <c r="L61" s="125"/>
      <c r="M61" s="327"/>
    </row>
    <row r="62" spans="1:13" ht="18" customHeight="1">
      <c r="A62" s="43"/>
      <c r="B62" s="55" t="s">
        <v>371</v>
      </c>
      <c r="C62" s="39">
        <v>21</v>
      </c>
      <c r="D62" s="39">
        <v>22</v>
      </c>
      <c r="E62" s="39">
        <v>23</v>
      </c>
      <c r="F62" s="39">
        <v>24</v>
      </c>
      <c r="G62" s="39">
        <v>25</v>
      </c>
      <c r="H62" s="39">
        <v>26</v>
      </c>
      <c r="I62" s="39">
        <v>27</v>
      </c>
      <c r="J62" s="39">
        <v>28</v>
      </c>
      <c r="K62" s="39">
        <v>29</v>
      </c>
      <c r="L62" s="39">
        <v>30</v>
      </c>
      <c r="M62" s="330">
        <v>31</v>
      </c>
    </row>
    <row r="63" spans="1:13" ht="18" customHeight="1">
      <c r="A63" s="43"/>
      <c r="B63" s="55" t="s">
        <v>472</v>
      </c>
      <c r="C63" s="39"/>
      <c r="D63" s="39"/>
      <c r="E63" s="39"/>
      <c r="F63" s="39"/>
      <c r="G63" s="39"/>
      <c r="H63" s="39"/>
      <c r="I63" s="39"/>
      <c r="J63" s="39"/>
      <c r="K63" s="39"/>
      <c r="L63" s="39"/>
      <c r="M63" s="330"/>
    </row>
    <row r="64" spans="1:13" ht="18" customHeight="1">
      <c r="A64" s="43"/>
      <c r="B64" s="55" t="s">
        <v>473</v>
      </c>
      <c r="C64" s="39"/>
      <c r="D64" s="39"/>
      <c r="E64" s="39"/>
      <c r="F64" s="39"/>
      <c r="G64" s="39"/>
      <c r="H64" s="39"/>
      <c r="I64" s="39"/>
      <c r="J64" s="39"/>
      <c r="K64" s="39"/>
      <c r="L64" s="39"/>
      <c r="M64" s="330"/>
    </row>
    <row r="65" spans="1:13" ht="18" customHeight="1">
      <c r="A65" s="43"/>
      <c r="B65" s="55" t="s">
        <v>474</v>
      </c>
      <c r="C65" s="39"/>
      <c r="D65" s="39"/>
      <c r="E65" s="39"/>
      <c r="F65" s="39"/>
      <c r="G65" s="39"/>
      <c r="H65" s="39"/>
      <c r="I65" s="39"/>
      <c r="J65" s="39"/>
      <c r="K65" s="39"/>
      <c r="L65" s="39"/>
      <c r="M65" s="330"/>
    </row>
    <row r="66" spans="1:13" ht="18" customHeight="1">
      <c r="A66" s="43"/>
      <c r="B66" s="55" t="s">
        <v>475</v>
      </c>
      <c r="C66" s="39"/>
      <c r="D66" s="39"/>
      <c r="E66" s="39"/>
      <c r="F66" s="39"/>
      <c r="G66" s="39"/>
      <c r="H66" s="39"/>
      <c r="I66" s="39"/>
      <c r="J66" s="39"/>
      <c r="K66" s="39"/>
      <c r="L66" s="39"/>
      <c r="M66" s="330"/>
    </row>
    <row r="67" spans="1:13" ht="18" customHeight="1">
      <c r="A67" s="43"/>
      <c r="B67" s="328" t="s">
        <v>476</v>
      </c>
      <c r="C67" s="39"/>
      <c r="D67" s="39"/>
      <c r="E67" s="39"/>
      <c r="F67" s="39"/>
      <c r="G67" s="39"/>
      <c r="H67" s="39"/>
      <c r="I67" s="39"/>
      <c r="J67" s="39"/>
      <c r="K67" s="39"/>
      <c r="L67" s="39"/>
      <c r="M67" s="330"/>
    </row>
    <row r="68" spans="1:13" ht="18" customHeight="1">
      <c r="A68" s="43"/>
      <c r="B68" s="328" t="s">
        <v>477</v>
      </c>
      <c r="C68" s="39"/>
      <c r="D68" s="39"/>
      <c r="E68" s="39"/>
      <c r="F68" s="39"/>
      <c r="G68" s="39"/>
      <c r="H68" s="39"/>
      <c r="I68" s="39"/>
      <c r="J68" s="39"/>
      <c r="K68" s="39"/>
      <c r="L68" s="39"/>
      <c r="M68" s="330"/>
    </row>
    <row r="69" spans="1:13" ht="18" customHeight="1">
      <c r="A69" s="43"/>
      <c r="B69" s="55" t="s">
        <v>319</v>
      </c>
      <c r="C69" s="39"/>
      <c r="D69" s="39"/>
      <c r="E69" s="39"/>
      <c r="F69" s="39"/>
      <c r="G69" s="39"/>
      <c r="H69" s="39"/>
      <c r="I69" s="39"/>
      <c r="J69" s="39"/>
      <c r="K69" s="39"/>
      <c r="L69" s="39"/>
      <c r="M69" s="330"/>
    </row>
    <row r="70" spans="1:13" ht="18" customHeight="1">
      <c r="A70" s="43"/>
      <c r="B70" s="55" t="s">
        <v>320</v>
      </c>
      <c r="C70" s="39"/>
      <c r="D70" s="39"/>
      <c r="E70" s="39"/>
      <c r="F70" s="39"/>
      <c r="G70" s="39"/>
      <c r="H70" s="39"/>
      <c r="I70" s="39"/>
      <c r="J70" s="39"/>
      <c r="K70" s="39"/>
      <c r="L70" s="39"/>
      <c r="M70" s="330"/>
    </row>
    <row r="71" spans="1:13" ht="42" customHeight="1" thickBot="1">
      <c r="A71" s="43"/>
      <c r="B71" s="331" t="s">
        <v>379</v>
      </c>
      <c r="C71" s="332"/>
      <c r="D71" s="332"/>
      <c r="E71" s="332"/>
      <c r="F71" s="332"/>
      <c r="G71" s="332"/>
      <c r="H71" s="332"/>
      <c r="I71" s="332"/>
      <c r="J71" s="332"/>
      <c r="K71" s="332"/>
      <c r="L71" s="332"/>
      <c r="M71" s="333"/>
    </row>
    <row r="72" spans="1:13" ht="42" customHeight="1">
      <c r="A72" s="43"/>
      <c r="B72" s="289"/>
      <c r="C72" s="125"/>
      <c r="D72" s="125"/>
      <c r="E72" s="125"/>
      <c r="F72" s="125"/>
      <c r="G72" s="125"/>
      <c r="H72" s="125"/>
      <c r="I72" s="125"/>
      <c r="J72" s="125"/>
      <c r="K72" s="125"/>
      <c r="L72" s="125"/>
      <c r="M72" s="125"/>
    </row>
    <row r="73" spans="1:13" ht="16.5">
      <c r="A73" s="3" t="s">
        <v>380</v>
      </c>
      <c r="B73" s="3"/>
      <c r="C73" s="3"/>
      <c r="D73" s="3"/>
      <c r="E73" s="3"/>
      <c r="F73" s="3"/>
      <c r="G73" s="3"/>
      <c r="H73" s="3"/>
      <c r="I73" s="3"/>
      <c r="J73" s="3"/>
      <c r="K73" s="3"/>
      <c r="L73" s="3"/>
      <c r="M73" s="3"/>
    </row>
    <row r="74" spans="1:13" ht="16.5">
      <c r="A74" s="3"/>
      <c r="B74" s="613"/>
      <c r="C74" s="613"/>
      <c r="D74" s="613"/>
      <c r="E74" s="613"/>
      <c r="F74" s="613"/>
      <c r="G74" s="613"/>
      <c r="H74" s="613"/>
      <c r="I74" s="613"/>
      <c r="J74" s="613"/>
      <c r="K74" s="613"/>
      <c r="L74" s="284"/>
      <c r="M74" s="284"/>
    </row>
    <row r="75" spans="1:13" ht="16.5">
      <c r="A75" s="3"/>
      <c r="B75" s="30"/>
      <c r="C75" s="30"/>
      <c r="D75" s="30"/>
      <c r="E75" s="30"/>
      <c r="F75" s="30"/>
      <c r="G75" s="30"/>
      <c r="H75" s="30"/>
      <c r="I75" s="30"/>
      <c r="J75" s="30"/>
      <c r="K75" s="30"/>
      <c r="L75" s="284"/>
      <c r="M75" s="284"/>
    </row>
    <row r="76" spans="1:13" ht="16.5">
      <c r="A76" s="29"/>
      <c r="B76" s="29"/>
      <c r="C76" s="29"/>
      <c r="D76" s="29"/>
      <c r="E76" s="29"/>
      <c r="F76" s="29"/>
      <c r="G76" s="29"/>
      <c r="H76" s="29"/>
      <c r="I76" s="29"/>
      <c r="J76" s="29"/>
      <c r="K76" s="29"/>
      <c r="L76" s="29"/>
      <c r="M76" s="29"/>
    </row>
  </sheetData>
  <sheetProtection/>
  <mergeCells count="6">
    <mergeCell ref="A1:M1"/>
    <mergeCell ref="C7:D7"/>
    <mergeCell ref="F7:G7"/>
    <mergeCell ref="B9:M9"/>
    <mergeCell ref="B41:M41"/>
    <mergeCell ref="B74:K74"/>
  </mergeCells>
  <printOptions/>
  <pageMargins left="0.47" right="0.47" top="0.57" bottom="0.17" header="0.18" footer="0.17"/>
  <pageSetup horizontalDpi="300" verticalDpi="300" orientation="portrait" paperSize="9" r:id="rId1"/>
  <headerFooter>
    <oddHeader>&amp;L&amp;"DFKai-SB,標準"奇美醫療財團法人奇美醫院   檢查人員簽名:                   覆核人員簽名:</oddHeader>
  </headerFooter>
</worksheet>
</file>

<file path=xl/worksheets/sheet29.xml><?xml version="1.0" encoding="utf-8"?>
<worksheet xmlns="http://schemas.openxmlformats.org/spreadsheetml/2006/main" xmlns:r="http://schemas.openxmlformats.org/officeDocument/2006/relationships">
  <dimension ref="A1:I51"/>
  <sheetViews>
    <sheetView showGridLines="0" view="pageLayout" workbookViewId="0" topLeftCell="A1">
      <selection activeCell="F7" sqref="F7"/>
    </sheetView>
  </sheetViews>
  <sheetFormatPr defaultColWidth="9.00390625" defaultRowHeight="14.25"/>
  <cols>
    <col min="1" max="1" width="3.50390625" style="27" customWidth="1"/>
    <col min="2" max="2" width="14.125" style="27" customWidth="1"/>
    <col min="3" max="3" width="9.00390625" style="27" customWidth="1"/>
    <col min="4" max="4" width="12.25390625" style="27" customWidth="1"/>
    <col min="5" max="5" width="9.25390625" style="27" customWidth="1"/>
    <col min="6" max="6" width="8.625" style="27" customWidth="1"/>
    <col min="7" max="7" width="9.00390625" style="27" customWidth="1"/>
    <col min="8" max="9" width="4.875" style="27" customWidth="1"/>
    <col min="10" max="16384" width="9.00390625" style="27" customWidth="1"/>
  </cols>
  <sheetData>
    <row r="1" spans="1:9" s="41" customFormat="1" ht="25.5">
      <c r="A1" s="407" t="s">
        <v>479</v>
      </c>
      <c r="B1" s="488"/>
      <c r="C1" s="488"/>
      <c r="D1" s="488"/>
      <c r="E1" s="488"/>
      <c r="F1" s="488"/>
      <c r="G1" s="488"/>
      <c r="H1" s="488"/>
      <c r="I1" s="488"/>
    </row>
    <row r="2" spans="1:6" ht="20.25" customHeight="1">
      <c r="A2" s="42"/>
      <c r="F2" s="3" t="s">
        <v>480</v>
      </c>
    </row>
    <row r="3" ht="15.75" customHeight="1">
      <c r="A3" s="42"/>
    </row>
    <row r="4" spans="1:4" ht="18" customHeight="1">
      <c r="A4" s="46" t="s">
        <v>481</v>
      </c>
      <c r="C4" s="334" t="s">
        <v>482</v>
      </c>
      <c r="D4" s="125"/>
    </row>
    <row r="5" spans="1:7" ht="18" customHeight="1">
      <c r="A5" s="49"/>
      <c r="B5" s="3" t="s">
        <v>483</v>
      </c>
      <c r="C5" s="335"/>
      <c r="D5" s="43" t="s">
        <v>484</v>
      </c>
      <c r="G5" s="49"/>
    </row>
    <row r="6" spans="1:7" ht="10.5" customHeight="1">
      <c r="A6" s="49"/>
      <c r="E6" s="125"/>
      <c r="F6" s="49"/>
      <c r="G6" s="49"/>
    </row>
    <row r="7" spans="1:4" ht="18" customHeight="1">
      <c r="A7" s="49" t="s">
        <v>485</v>
      </c>
      <c r="B7" s="49"/>
      <c r="C7" s="49"/>
      <c r="D7" s="336" t="s">
        <v>486</v>
      </c>
    </row>
    <row r="8" spans="2:4" ht="18" customHeight="1">
      <c r="B8" s="24" t="s">
        <v>487</v>
      </c>
      <c r="C8" s="335"/>
      <c r="D8" s="125" t="s">
        <v>488</v>
      </c>
    </row>
    <row r="9" spans="1:7" ht="18" customHeight="1">
      <c r="A9" s="49"/>
      <c r="B9" s="284" t="s">
        <v>489</v>
      </c>
      <c r="C9" s="335"/>
      <c r="D9" s="125" t="s">
        <v>488</v>
      </c>
      <c r="G9" s="49"/>
    </row>
    <row r="10" ht="8.25" customHeight="1"/>
    <row r="11" spans="1:6" ht="18" customHeight="1">
      <c r="A11" s="49"/>
      <c r="B11" s="289" t="s">
        <v>490</v>
      </c>
      <c r="C11" s="335"/>
      <c r="D11" s="125" t="s">
        <v>463</v>
      </c>
      <c r="E11" s="337"/>
      <c r="F11" s="125" t="s">
        <v>464</v>
      </c>
    </row>
    <row r="12" spans="2:6" ht="18" customHeight="1">
      <c r="B12" s="289" t="s">
        <v>491</v>
      </c>
      <c r="C12" s="338"/>
      <c r="D12" s="125" t="s">
        <v>463</v>
      </c>
      <c r="E12" s="339"/>
      <c r="F12" s="125" t="s">
        <v>464</v>
      </c>
    </row>
    <row r="13" ht="10.5" customHeight="1"/>
    <row r="14" spans="1:6" ht="18" customHeight="1">
      <c r="A14" s="49" t="s">
        <v>492</v>
      </c>
      <c r="B14" s="49"/>
      <c r="C14" s="49"/>
      <c r="D14" s="49"/>
      <c r="E14" s="336" t="s">
        <v>493</v>
      </c>
      <c r="F14" s="125"/>
    </row>
    <row r="15" spans="1:9" ht="18" customHeight="1">
      <c r="A15" s="614" t="s">
        <v>494</v>
      </c>
      <c r="B15" s="614"/>
      <c r="C15" s="614"/>
      <c r="D15" s="614"/>
      <c r="E15" s="614"/>
      <c r="F15" s="614"/>
      <c r="G15" s="614"/>
      <c r="H15" s="614"/>
      <c r="I15" s="614"/>
    </row>
    <row r="16" spans="1:6" ht="11.25" customHeight="1">
      <c r="A16" s="49"/>
      <c r="B16" s="49"/>
      <c r="C16" s="49"/>
      <c r="D16" s="49"/>
      <c r="E16" s="336"/>
      <c r="F16" s="125"/>
    </row>
    <row r="17" spans="1:4" ht="18" customHeight="1">
      <c r="A17" s="49"/>
      <c r="B17" s="24" t="s">
        <v>495</v>
      </c>
      <c r="C17" s="335"/>
      <c r="D17" s="125" t="s">
        <v>488</v>
      </c>
    </row>
    <row r="18" spans="1:4" ht="18" customHeight="1">
      <c r="A18" s="49"/>
      <c r="B18" s="284" t="s">
        <v>496</v>
      </c>
      <c r="C18" s="335"/>
      <c r="D18" s="125" t="s">
        <v>488</v>
      </c>
    </row>
    <row r="19" ht="8.25" customHeight="1">
      <c r="E19" s="49"/>
    </row>
    <row r="20" spans="2:6" ht="18" customHeight="1">
      <c r="B20" s="289" t="s">
        <v>490</v>
      </c>
      <c r="C20" s="335"/>
      <c r="D20" s="125" t="s">
        <v>463</v>
      </c>
      <c r="E20" s="337"/>
      <c r="F20" s="125" t="s">
        <v>464</v>
      </c>
    </row>
    <row r="21" spans="1:6" ht="18" customHeight="1">
      <c r="A21" s="49"/>
      <c r="B21" s="289" t="s">
        <v>491</v>
      </c>
      <c r="C21" s="338"/>
      <c r="D21" s="125" t="s">
        <v>463</v>
      </c>
      <c r="E21" s="339"/>
      <c r="F21" s="125" t="s">
        <v>464</v>
      </c>
    </row>
    <row r="22" ht="18" customHeight="1">
      <c r="A22" s="49"/>
    </row>
    <row r="23" spans="1:6" ht="18" customHeight="1">
      <c r="A23" s="49" t="s">
        <v>497</v>
      </c>
      <c r="B23" s="49"/>
      <c r="C23" s="49"/>
      <c r="D23" s="49"/>
      <c r="E23" s="340" t="s">
        <v>498</v>
      </c>
      <c r="F23" s="125"/>
    </row>
    <row r="24" spans="1:4" ht="18" customHeight="1">
      <c r="A24" s="49"/>
      <c r="B24" s="24" t="s">
        <v>499</v>
      </c>
      <c r="C24" s="335"/>
      <c r="D24" s="125" t="s">
        <v>488</v>
      </c>
    </row>
    <row r="25" spans="1:5" ht="18" customHeight="1">
      <c r="A25" s="49"/>
      <c r="B25" s="284" t="s">
        <v>500</v>
      </c>
      <c r="C25" s="335"/>
      <c r="D25" s="125" t="s">
        <v>488</v>
      </c>
      <c r="E25" s="49"/>
    </row>
    <row r="26" ht="18" customHeight="1"/>
    <row r="27" spans="1:6" ht="18" customHeight="1">
      <c r="A27" s="49"/>
      <c r="B27" s="289" t="s">
        <v>490</v>
      </c>
      <c r="C27" s="335"/>
      <c r="D27" s="125" t="s">
        <v>463</v>
      </c>
      <c r="E27" s="337"/>
      <c r="F27" s="125" t="s">
        <v>464</v>
      </c>
    </row>
    <row r="28" spans="2:6" ht="18" customHeight="1">
      <c r="B28" s="289" t="s">
        <v>491</v>
      </c>
      <c r="C28" s="338"/>
      <c r="D28" s="125" t="s">
        <v>463</v>
      </c>
      <c r="E28" s="339"/>
      <c r="F28" s="125" t="s">
        <v>464</v>
      </c>
    </row>
    <row r="29" ht="18" customHeight="1">
      <c r="E29" s="49"/>
    </row>
    <row r="30" spans="1:8" ht="18" customHeight="1">
      <c r="A30" s="615" t="s">
        <v>501</v>
      </c>
      <c r="B30" s="615"/>
      <c r="C30" s="615"/>
      <c r="D30" s="615"/>
      <c r="E30" s="615"/>
      <c r="F30" s="615"/>
      <c r="G30" s="615"/>
      <c r="H30" s="615"/>
    </row>
    <row r="31" spans="1:8" ht="18" customHeight="1">
      <c r="A31" s="616" t="s">
        <v>502</v>
      </c>
      <c r="B31" s="616"/>
      <c r="C31" s="616"/>
      <c r="D31" s="616"/>
      <c r="E31" s="616"/>
      <c r="F31" s="616"/>
      <c r="G31" s="616"/>
      <c r="H31" s="336"/>
    </row>
    <row r="32" spans="1:8" ht="18" customHeight="1">
      <c r="A32" s="616" t="s">
        <v>503</v>
      </c>
      <c r="B32" s="616"/>
      <c r="C32" s="616"/>
      <c r="D32" s="616"/>
      <c r="E32" s="616"/>
      <c r="F32" s="616"/>
      <c r="G32" s="616"/>
      <c r="H32" s="336"/>
    </row>
    <row r="33" spans="1:8" ht="9" customHeight="1">
      <c r="A33" s="336"/>
      <c r="B33" s="336"/>
      <c r="C33" s="336"/>
      <c r="D33" s="336"/>
      <c r="E33" s="336"/>
      <c r="F33" s="336"/>
      <c r="G33" s="336"/>
      <c r="H33" s="336"/>
    </row>
    <row r="34" spans="2:6" ht="18" customHeight="1">
      <c r="B34" s="289" t="s">
        <v>490</v>
      </c>
      <c r="C34" s="335"/>
      <c r="D34" s="125" t="s">
        <v>463</v>
      </c>
      <c r="E34" s="337"/>
      <c r="F34" s="125" t="s">
        <v>464</v>
      </c>
    </row>
    <row r="35" spans="1:6" ht="18" customHeight="1">
      <c r="A35" s="27" t="s">
        <v>504</v>
      </c>
      <c r="B35" s="289" t="s">
        <v>491</v>
      </c>
      <c r="C35" s="338"/>
      <c r="D35" s="125" t="s">
        <v>463</v>
      </c>
      <c r="E35" s="339"/>
      <c r="F35" s="125" t="s">
        <v>464</v>
      </c>
    </row>
    <row r="36" ht="18" customHeight="1"/>
    <row r="37" spans="1:7" ht="18" customHeight="1">
      <c r="A37" s="27" t="s">
        <v>505</v>
      </c>
      <c r="D37" s="341">
        <f>IF(C24="","",(MAX(C24:C25)-MIN(C24:C25))/MIN(C24:C25))</f>
      </c>
      <c r="E37" s="342" t="s">
        <v>506</v>
      </c>
      <c r="F37" s="297"/>
      <c r="G37" s="297"/>
    </row>
    <row r="38" ht="18" customHeight="1">
      <c r="D38" s="343"/>
    </row>
    <row r="39" spans="3:6" ht="18" customHeight="1">
      <c r="C39" s="335"/>
      <c r="D39" s="125" t="s">
        <v>463</v>
      </c>
      <c r="E39" s="337"/>
      <c r="F39" s="125" t="s">
        <v>464</v>
      </c>
    </row>
    <row r="40" ht="18" customHeight="1">
      <c r="A40" s="3" t="s">
        <v>507</v>
      </c>
    </row>
    <row r="41" spans="2:8" ht="18" customHeight="1">
      <c r="B41" s="126"/>
      <c r="C41" s="126"/>
      <c r="D41" s="126"/>
      <c r="E41" s="126"/>
      <c r="F41" s="126"/>
      <c r="G41" s="126"/>
      <c r="H41" s="126"/>
    </row>
    <row r="42" ht="18" customHeight="1"/>
    <row r="43" spans="3:5" ht="18" customHeight="1">
      <c r="C43" s="49"/>
      <c r="E43" s="49"/>
    </row>
    <row r="44" ht="18" customHeight="1">
      <c r="B44" s="125"/>
    </row>
    <row r="45" ht="18" customHeight="1"/>
    <row r="49" spans="1:8" ht="15">
      <c r="A49" s="49"/>
      <c r="B49" s="49"/>
      <c r="C49" s="49"/>
      <c r="D49" s="49"/>
      <c r="E49" s="49"/>
      <c r="F49" s="49"/>
      <c r="G49" s="49"/>
      <c r="H49" s="49"/>
    </row>
    <row r="50" spans="1:8" ht="15">
      <c r="A50" s="49"/>
      <c r="B50" s="49"/>
      <c r="C50" s="49"/>
      <c r="D50" s="49"/>
      <c r="E50" s="49"/>
      <c r="F50" s="49"/>
      <c r="G50" s="49"/>
      <c r="H50" s="49"/>
    </row>
    <row r="51" spans="1:8" ht="15">
      <c r="A51" s="49"/>
      <c r="B51" s="49"/>
      <c r="C51" s="49"/>
      <c r="D51" s="49"/>
      <c r="E51" s="49"/>
      <c r="F51" s="49"/>
      <c r="G51" s="49"/>
      <c r="H51" s="49"/>
    </row>
  </sheetData>
  <sheetProtection/>
  <mergeCells count="5">
    <mergeCell ref="A1:I1"/>
    <mergeCell ref="A15:I15"/>
    <mergeCell ref="A30:H30"/>
    <mergeCell ref="A31:G31"/>
    <mergeCell ref="A32:G32"/>
  </mergeCells>
  <printOptions/>
  <pageMargins left="0.75" right="0.75" top="1" bottom="1" header="0.5" footer="0.5"/>
  <pageSetup horizontalDpi="600" verticalDpi="600" orientation="portrait" paperSize="9" r:id="rId1"/>
  <headerFooter alignWithMargins="0">
    <oddHeader>&amp;L&amp;"DFKai-SB,標準"奇美醫療財團法人奇美醫院   檢查人員簽名:                   覆核人員簽名:</oddHeader>
  </headerFooter>
</worksheet>
</file>

<file path=xl/worksheets/sheet3.xml><?xml version="1.0" encoding="utf-8"?>
<worksheet xmlns="http://schemas.openxmlformats.org/spreadsheetml/2006/main" xmlns:r="http://schemas.openxmlformats.org/officeDocument/2006/relationships">
  <dimension ref="A1:I21"/>
  <sheetViews>
    <sheetView showGridLines="0" defaultGridColor="0" view="pageLayout" zoomScale="70" zoomScalePageLayoutView="70" colorId="8" workbookViewId="0" topLeftCell="A1">
      <selection activeCell="D4" sqref="D4"/>
    </sheetView>
  </sheetViews>
  <sheetFormatPr defaultColWidth="9.00390625" defaultRowHeight="14.25"/>
  <cols>
    <col min="1" max="1" width="2.375" style="0" customWidth="1"/>
    <col min="2" max="2" width="7.25390625" style="0" customWidth="1"/>
    <col min="3" max="3" width="12.75390625" style="0" customWidth="1"/>
    <col min="4" max="4" width="10.625" style="0" customWidth="1"/>
    <col min="5" max="5" width="6.125" style="0" customWidth="1"/>
    <col min="6" max="6" width="14.00390625" style="0" customWidth="1"/>
    <col min="7" max="7" width="8.125" style="0" customWidth="1"/>
    <col min="8" max="8" width="4.125" style="0" customWidth="1"/>
    <col min="9" max="9" width="10.625" style="0" customWidth="1"/>
    <col min="10" max="10" width="3.25390625" style="0" customWidth="1"/>
    <col min="12" max="19" width="8.125" style="0" customWidth="1"/>
  </cols>
  <sheetData>
    <row r="1" spans="1:9" ht="25.5">
      <c r="A1" s="372" t="s">
        <v>228</v>
      </c>
      <c r="B1" s="372"/>
      <c r="C1" s="372"/>
      <c r="D1" s="372"/>
      <c r="E1" s="372"/>
      <c r="F1" s="372"/>
      <c r="G1" s="372"/>
      <c r="H1" s="372"/>
      <c r="I1" s="372"/>
    </row>
    <row r="2" spans="2:9" ht="16.5">
      <c r="B2" s="86" t="s">
        <v>138</v>
      </c>
      <c r="C2" s="27"/>
      <c r="D2" s="27"/>
      <c r="E2" s="27"/>
      <c r="F2" s="27"/>
      <c r="G2" s="27"/>
      <c r="H2" s="27"/>
      <c r="I2" s="27"/>
    </row>
    <row r="3" spans="1:9" ht="15">
      <c r="A3" s="27"/>
      <c r="B3" s="373" t="s">
        <v>86</v>
      </c>
      <c r="C3" s="374"/>
      <c r="D3" s="72">
        <v>28</v>
      </c>
      <c r="E3" s="27"/>
      <c r="F3" s="47" t="s">
        <v>226</v>
      </c>
      <c r="G3" s="378" t="s">
        <v>81</v>
      </c>
      <c r="H3" s="379"/>
      <c r="I3" s="27"/>
    </row>
    <row r="4" spans="1:9" ht="15">
      <c r="A4" s="27"/>
      <c r="B4" s="373" t="s">
        <v>87</v>
      </c>
      <c r="C4" s="374"/>
      <c r="D4" s="72"/>
      <c r="E4" s="27"/>
      <c r="F4" s="47" t="s">
        <v>227</v>
      </c>
      <c r="G4" s="378" t="s">
        <v>271</v>
      </c>
      <c r="H4" s="379"/>
      <c r="I4" s="27"/>
    </row>
    <row r="5" spans="1:9" ht="15">
      <c r="A5" s="27"/>
      <c r="B5" s="27"/>
      <c r="C5" s="27"/>
      <c r="D5" s="27"/>
      <c r="E5" s="27"/>
      <c r="F5" s="27"/>
      <c r="G5" s="27"/>
      <c r="H5" s="27"/>
      <c r="I5" s="27"/>
    </row>
    <row r="6" spans="1:9" ht="16.5">
      <c r="A6" s="27"/>
      <c r="B6" s="376"/>
      <c r="C6" s="377"/>
      <c r="D6" s="87" t="s">
        <v>139</v>
      </c>
      <c r="E6" s="375" t="s">
        <v>140</v>
      </c>
      <c r="F6" s="375"/>
      <c r="G6" s="375"/>
      <c r="H6" s="375"/>
      <c r="I6" s="88" t="s">
        <v>88</v>
      </c>
    </row>
    <row r="7" spans="1:9" ht="16.5">
      <c r="A7" s="27"/>
      <c r="B7" s="382" t="s">
        <v>141</v>
      </c>
      <c r="C7" s="382"/>
      <c r="D7" s="89"/>
      <c r="E7" s="383" t="s">
        <v>251</v>
      </c>
      <c r="F7" s="384"/>
      <c r="G7" s="384"/>
      <c r="H7" s="384"/>
      <c r="I7" s="90">
        <f>IF(ISNUMBER(D7),IF(D7&gt;=5,"Pass","Fail"),"")</f>
      </c>
    </row>
    <row r="8" spans="1:9" ht="16.5">
      <c r="A8" s="27"/>
      <c r="B8" s="382" t="s">
        <v>142</v>
      </c>
      <c r="C8" s="382"/>
      <c r="D8" s="89"/>
      <c r="E8" s="383" t="s">
        <v>252</v>
      </c>
      <c r="F8" s="384"/>
      <c r="G8" s="384"/>
      <c r="H8" s="384"/>
      <c r="I8" s="90">
        <f>IF(ISNUMBER(D8),IF(D8&gt;=4,"Pass","Fail"),"")</f>
      </c>
    </row>
    <row r="9" spans="1:9" ht="16.5">
      <c r="A9" s="27"/>
      <c r="B9" s="382" t="s">
        <v>143</v>
      </c>
      <c r="C9" s="382"/>
      <c r="D9" s="89"/>
      <c r="E9" s="383" t="s">
        <v>252</v>
      </c>
      <c r="F9" s="384"/>
      <c r="G9" s="384"/>
      <c r="H9" s="384"/>
      <c r="I9" s="90">
        <f>IF(ISNUMBER(D9),IF(D9&gt;=4,"Pass","Fail"),"")</f>
      </c>
    </row>
    <row r="10" spans="1:9" ht="15.75">
      <c r="A10" s="27"/>
      <c r="B10" s="91"/>
      <c r="C10" s="91"/>
      <c r="D10" s="91"/>
      <c r="E10" s="91"/>
      <c r="F10" s="91"/>
      <c r="G10" s="91"/>
      <c r="H10" s="92"/>
      <c r="I10" s="92"/>
    </row>
    <row r="11" spans="1:9" ht="16.5">
      <c r="A11" s="27"/>
      <c r="B11" s="93" t="s">
        <v>253</v>
      </c>
      <c r="D11" s="68"/>
      <c r="E11" s="385"/>
      <c r="F11" s="385"/>
      <c r="G11" s="385"/>
      <c r="H11" s="385"/>
      <c r="I11" s="88" t="s">
        <v>88</v>
      </c>
    </row>
    <row r="12" spans="1:9" ht="16.5">
      <c r="A12" s="27"/>
      <c r="B12" s="253" t="s">
        <v>367</v>
      </c>
      <c r="C12" s="68"/>
      <c r="D12" s="278"/>
      <c r="E12" s="386" t="s">
        <v>368</v>
      </c>
      <c r="F12" s="387"/>
      <c r="G12" s="387"/>
      <c r="H12" s="387"/>
      <c r="I12" s="95"/>
    </row>
    <row r="13" spans="1:9" ht="16.5">
      <c r="A13" s="27"/>
      <c r="B13" s="3"/>
      <c r="C13" s="27"/>
      <c r="D13" s="27"/>
      <c r="E13" s="380" t="s">
        <v>229</v>
      </c>
      <c r="F13" s="381"/>
      <c r="G13" s="381"/>
      <c r="H13" s="381"/>
      <c r="I13" s="95"/>
    </row>
    <row r="14" spans="1:8" ht="16.5">
      <c r="A14" s="27"/>
      <c r="B14" s="3"/>
      <c r="C14" s="27"/>
      <c r="D14" s="27"/>
      <c r="E14" s="195"/>
      <c r="F14" s="75"/>
      <c r="G14" s="75"/>
      <c r="H14" s="75"/>
    </row>
    <row r="15" spans="1:8" ht="16.5">
      <c r="A15" s="27"/>
      <c r="B15" s="3"/>
      <c r="C15" s="27"/>
      <c r="D15" s="27"/>
      <c r="E15" s="195"/>
      <c r="F15" s="75"/>
      <c r="G15" s="75"/>
      <c r="H15" s="75"/>
    </row>
    <row r="16" spans="1:9" ht="16.5">
      <c r="A16" s="27"/>
      <c r="B16" s="93" t="s">
        <v>144</v>
      </c>
      <c r="C16" s="68"/>
      <c r="D16" s="68"/>
      <c r="E16" s="68"/>
      <c r="F16" s="96"/>
      <c r="G16" s="97"/>
      <c r="H16" s="68"/>
      <c r="I16" s="27"/>
    </row>
    <row r="18" spans="2:9" ht="16.5">
      <c r="B18" s="3" t="s">
        <v>149</v>
      </c>
      <c r="C18" s="11"/>
      <c r="D18" s="11"/>
      <c r="E18" s="11"/>
      <c r="F18" s="11"/>
      <c r="G18" s="11"/>
      <c r="H18" s="11"/>
      <c r="I18" s="11"/>
    </row>
    <row r="19" spans="2:9" ht="16.5">
      <c r="B19" s="3"/>
      <c r="C19" s="30"/>
      <c r="D19" s="30"/>
      <c r="E19" s="30"/>
      <c r="F19" s="30"/>
      <c r="G19" s="30"/>
      <c r="H19" s="30"/>
      <c r="I19" s="30"/>
    </row>
    <row r="20" spans="2:9" ht="16.5">
      <c r="B20" s="3"/>
      <c r="C20" s="30"/>
      <c r="D20" s="30"/>
      <c r="E20" s="30"/>
      <c r="F20" s="30"/>
      <c r="G20" s="30"/>
      <c r="H20" s="30"/>
      <c r="I20" s="30"/>
    </row>
    <row r="21" spans="2:9" ht="16.5">
      <c r="B21" s="3"/>
      <c r="C21" s="30"/>
      <c r="D21" s="30"/>
      <c r="E21" s="30"/>
      <c r="F21" s="30"/>
      <c r="G21" s="30"/>
      <c r="H21" s="30"/>
      <c r="I21" s="30"/>
    </row>
  </sheetData>
  <sheetProtection/>
  <mergeCells count="16">
    <mergeCell ref="E13:H13"/>
    <mergeCell ref="B9:C9"/>
    <mergeCell ref="E9:H9"/>
    <mergeCell ref="E11:H11"/>
    <mergeCell ref="E12:H12"/>
    <mergeCell ref="B7:C7"/>
    <mergeCell ref="E7:H7"/>
    <mergeCell ref="B8:C8"/>
    <mergeCell ref="E8:H8"/>
    <mergeCell ref="A1:I1"/>
    <mergeCell ref="B3:C3"/>
    <mergeCell ref="B4:C4"/>
    <mergeCell ref="E6:H6"/>
    <mergeCell ref="B6:C6"/>
    <mergeCell ref="G3:H3"/>
    <mergeCell ref="G4:H4"/>
  </mergeCells>
  <dataValidations count="1">
    <dataValidation type="list" allowBlank="1" showInputMessage="1" showErrorMessage="1" sqref="I12:I13 G16">
      <formula1>"Pass,Fail,n/a,*"</formula1>
    </dataValidation>
  </dataValidations>
  <printOptions/>
  <pageMargins left="0.75" right="0.75" top="1" bottom="1" header="0.5" footer="0.5"/>
  <pageSetup horizontalDpi="300" verticalDpi="300" orientation="portrait" paperSize="9" r:id="rId1"/>
  <headerFooter alignWithMargins="0">
    <oddHeader>&amp;L&amp;"DFKai-SB,Regular"醫院：                       檢查人員簽名：                  覆核人員簽名:</oddHeader>
  </headerFooter>
</worksheet>
</file>

<file path=xl/worksheets/sheet30.xml><?xml version="1.0" encoding="utf-8"?>
<worksheet xmlns="http://schemas.openxmlformats.org/spreadsheetml/2006/main" xmlns:r="http://schemas.openxmlformats.org/officeDocument/2006/relationships">
  <dimension ref="A1:M25"/>
  <sheetViews>
    <sheetView showGridLines="0" view="pageLayout" workbookViewId="0" topLeftCell="A1">
      <selection activeCell="G19" sqref="G19"/>
    </sheetView>
  </sheetViews>
  <sheetFormatPr defaultColWidth="9.00390625" defaultRowHeight="14.25"/>
  <cols>
    <col min="1" max="1" width="2.00390625" style="27" customWidth="1"/>
    <col min="2" max="2" width="12.875" style="27" customWidth="1"/>
    <col min="3" max="3" width="8.25390625" style="27" customWidth="1"/>
    <col min="4" max="4" width="7.875" style="27" customWidth="1"/>
    <col min="5" max="7" width="9.00390625" style="27" customWidth="1"/>
    <col min="8" max="8" width="9.375" style="27" customWidth="1"/>
    <col min="9" max="9" width="10.125" style="27" customWidth="1"/>
    <col min="10" max="16384" width="9.00390625" style="27" customWidth="1"/>
  </cols>
  <sheetData>
    <row r="1" spans="1:9" s="41" customFormat="1" ht="25.5">
      <c r="A1" s="388" t="s">
        <v>508</v>
      </c>
      <c r="B1" s="488"/>
      <c r="C1" s="488"/>
      <c r="D1" s="488"/>
      <c r="E1" s="488"/>
      <c r="F1" s="488"/>
      <c r="G1" s="488"/>
      <c r="H1" s="488"/>
      <c r="I1" s="488"/>
    </row>
    <row r="2" spans="1:9" ht="18" customHeight="1">
      <c r="A2" s="344"/>
      <c r="B2" s="49"/>
      <c r="C2" s="49"/>
      <c r="D2" s="49"/>
      <c r="E2" s="49"/>
      <c r="F2" s="49"/>
      <c r="G2" s="284" t="s">
        <v>480</v>
      </c>
      <c r="H2" s="49"/>
      <c r="I2" s="49"/>
    </row>
    <row r="3" spans="1:10" ht="18" customHeight="1">
      <c r="A3" s="344"/>
      <c r="B3" s="345" t="s">
        <v>509</v>
      </c>
      <c r="D3" s="49"/>
      <c r="E3" s="49"/>
      <c r="F3" s="49"/>
      <c r="G3" s="125"/>
      <c r="H3" s="125"/>
      <c r="I3" s="49"/>
      <c r="J3" s="49"/>
    </row>
    <row r="4" spans="1:10" ht="18" customHeight="1">
      <c r="A4" s="336"/>
      <c r="B4" s="48" t="s">
        <v>510</v>
      </c>
      <c r="C4" s="39">
        <v>1</v>
      </c>
      <c r="D4" s="39">
        <v>2</v>
      </c>
      <c r="E4" s="39" t="s">
        <v>511</v>
      </c>
      <c r="F4" s="39">
        <v>4</v>
      </c>
      <c r="G4" s="39">
        <v>5</v>
      </c>
      <c r="H4" s="623" t="s">
        <v>512</v>
      </c>
      <c r="I4" s="623"/>
      <c r="J4" s="49"/>
    </row>
    <row r="5" spans="1:10" ht="18" customHeight="1">
      <c r="A5" s="49"/>
      <c r="B5" s="47" t="s">
        <v>513</v>
      </c>
      <c r="C5" s="44"/>
      <c r="D5" s="44"/>
      <c r="E5" s="44"/>
      <c r="F5" s="44"/>
      <c r="G5" s="44"/>
      <c r="H5" s="617">
        <f>IF(E5="","",SUM(MAX(C5:G5)-MIN(C5:G5))/E5)</f>
      </c>
      <c r="I5" s="617"/>
      <c r="J5" s="49"/>
    </row>
    <row r="6" spans="1:10" ht="18" customHeight="1">
      <c r="A6" s="49"/>
      <c r="B6" s="47" t="s">
        <v>514</v>
      </c>
      <c r="C6" s="44"/>
      <c r="D6" s="44"/>
      <c r="E6" s="44"/>
      <c r="F6" s="44"/>
      <c r="G6" s="44"/>
      <c r="H6" s="624">
        <f>IF(E6="","",SUM(MAX(C6:G6)-MIN(C6:G6))/E6)</f>
      </c>
      <c r="I6" s="624"/>
      <c r="J6" s="49"/>
    </row>
    <row r="7" spans="1:9" ht="18" customHeight="1">
      <c r="A7" s="49"/>
      <c r="B7" s="49"/>
      <c r="C7" s="49"/>
      <c r="D7" s="49"/>
      <c r="E7" s="49"/>
      <c r="F7" s="49"/>
      <c r="G7" s="49"/>
      <c r="H7" s="49"/>
      <c r="I7" s="49"/>
    </row>
    <row r="8" spans="1:9" ht="18" customHeight="1">
      <c r="A8" s="49"/>
      <c r="B8" s="49"/>
      <c r="C8" s="335"/>
      <c r="D8" s="125" t="s">
        <v>463</v>
      </c>
      <c r="E8" s="337"/>
      <c r="F8" s="125" t="s">
        <v>464</v>
      </c>
      <c r="H8" s="49"/>
      <c r="I8" s="49"/>
    </row>
    <row r="9" spans="1:13" ht="18" customHeight="1">
      <c r="A9" s="49"/>
      <c r="B9" s="49"/>
      <c r="C9" s="49"/>
      <c r="D9" s="49"/>
      <c r="E9" s="49"/>
      <c r="F9" s="49"/>
      <c r="G9" s="49"/>
      <c r="H9" s="49"/>
      <c r="I9" s="49"/>
      <c r="J9" s="125"/>
      <c r="K9" s="125"/>
      <c r="L9" s="125"/>
      <c r="M9" s="49"/>
    </row>
    <row r="10" spans="1:9" ht="18" customHeight="1">
      <c r="A10" s="344"/>
      <c r="B10" s="345" t="s">
        <v>515</v>
      </c>
      <c r="D10" s="49"/>
      <c r="E10" s="49"/>
      <c r="F10" s="49"/>
      <c r="G10" s="125"/>
      <c r="H10" s="125"/>
      <c r="I10" s="49"/>
    </row>
    <row r="11" spans="1:9" ht="18" customHeight="1">
      <c r="A11" s="336"/>
      <c r="B11" s="48" t="s">
        <v>516</v>
      </c>
      <c r="C11" s="39">
        <v>1</v>
      </c>
      <c r="D11" s="39">
        <v>2</v>
      </c>
      <c r="E11" s="39" t="s">
        <v>517</v>
      </c>
      <c r="F11" s="39">
        <v>4</v>
      </c>
      <c r="G11" s="39">
        <v>5</v>
      </c>
      <c r="H11" s="623" t="s">
        <v>512</v>
      </c>
      <c r="I11" s="623"/>
    </row>
    <row r="12" spans="1:9" ht="18" customHeight="1">
      <c r="A12" s="49"/>
      <c r="B12" s="47" t="s">
        <v>513</v>
      </c>
      <c r="C12" s="44"/>
      <c r="D12" s="44"/>
      <c r="E12" s="44"/>
      <c r="F12" s="44"/>
      <c r="G12" s="44"/>
      <c r="H12" s="617">
        <f>IF(E12="","",SUM(MAX(C12:G12)-MIN(C12:G12))/E12)</f>
      </c>
      <c r="I12" s="617"/>
    </row>
    <row r="13" spans="1:9" ht="18" customHeight="1">
      <c r="A13" s="49"/>
      <c r="B13" s="47" t="s">
        <v>518</v>
      </c>
      <c r="C13" s="44"/>
      <c r="D13" s="44"/>
      <c r="E13" s="44"/>
      <c r="F13" s="44"/>
      <c r="G13" s="44"/>
      <c r="H13" s="617">
        <f>IF(E13="","",SUM(MAX(C13:G13)-MIN(C13:G13))/E13)</f>
      </c>
      <c r="I13" s="617"/>
    </row>
    <row r="14" spans="1:9" ht="18" customHeight="1">
      <c r="A14" s="49"/>
      <c r="B14" s="49"/>
      <c r="C14" s="49"/>
      <c r="D14" s="49"/>
      <c r="E14" s="49"/>
      <c r="F14" s="49"/>
      <c r="G14" s="49"/>
      <c r="H14" s="49"/>
      <c r="I14" s="49"/>
    </row>
    <row r="15" spans="1:9" ht="18" customHeight="1">
      <c r="A15" s="49"/>
      <c r="B15" s="49"/>
      <c r="C15" s="618"/>
      <c r="D15" s="619"/>
      <c r="E15" s="618"/>
      <c r="F15" s="620"/>
      <c r="G15" s="125"/>
      <c r="H15" s="125"/>
      <c r="I15" s="49"/>
    </row>
    <row r="16" spans="1:9" ht="18" customHeight="1">
      <c r="A16" s="49"/>
      <c r="B16" s="125"/>
      <c r="C16" s="335"/>
      <c r="D16" s="125" t="s">
        <v>463</v>
      </c>
      <c r="E16" s="337"/>
      <c r="F16" s="125" t="s">
        <v>464</v>
      </c>
      <c r="G16" s="49"/>
      <c r="H16" s="49"/>
      <c r="I16" s="49"/>
    </row>
    <row r="17" spans="1:9" ht="18" customHeight="1">
      <c r="A17" s="49"/>
      <c r="B17" s="125"/>
      <c r="C17" s="347"/>
      <c r="D17" s="125"/>
      <c r="E17" s="125"/>
      <c r="F17" s="125"/>
      <c r="G17" s="49"/>
      <c r="H17" s="49"/>
      <c r="I17" s="49"/>
    </row>
    <row r="18" spans="1:9" ht="18" customHeight="1">
      <c r="A18" s="49"/>
      <c r="B18" s="289" t="s">
        <v>399</v>
      </c>
      <c r="C18" s="618"/>
      <c r="D18" s="619"/>
      <c r="E18" s="49"/>
      <c r="F18" s="49"/>
      <c r="G18" s="49"/>
      <c r="H18" s="49"/>
      <c r="I18" s="49"/>
    </row>
    <row r="19" spans="1:9" ht="18" customHeight="1">
      <c r="A19" s="49"/>
      <c r="B19"/>
      <c r="C19"/>
      <c r="D19" s="269"/>
      <c r="E19" s="49"/>
      <c r="F19" s="49"/>
      <c r="G19" s="49"/>
      <c r="H19" s="49"/>
      <c r="I19" s="49"/>
    </row>
    <row r="20" spans="1:9" ht="18" customHeight="1">
      <c r="A20" s="49"/>
      <c r="B20" s="125"/>
      <c r="C20" s="621"/>
      <c r="D20" s="622"/>
      <c r="E20" s="618"/>
      <c r="F20" s="619"/>
      <c r="G20" s="49"/>
      <c r="H20" s="49"/>
      <c r="I20" s="49"/>
    </row>
    <row r="21" spans="1:9" ht="18" customHeight="1">
      <c r="A21" s="49"/>
      <c r="B21" s="283" t="s">
        <v>519</v>
      </c>
      <c r="C21" s="26"/>
      <c r="D21" s="346"/>
      <c r="E21" s="49"/>
      <c r="F21" s="49"/>
      <c r="G21" s="49"/>
      <c r="H21" s="49"/>
      <c r="I21" s="49"/>
    </row>
    <row r="22" ht="18" customHeight="1">
      <c r="A22" s="3" t="s">
        <v>507</v>
      </c>
    </row>
    <row r="23" spans="2:8" ht="18" customHeight="1">
      <c r="B23" s="126"/>
      <c r="C23" s="126"/>
      <c r="D23" s="126"/>
      <c r="E23" s="126"/>
      <c r="F23" s="126"/>
      <c r="G23" s="126"/>
      <c r="H23" s="126"/>
    </row>
    <row r="24" spans="2:8" ht="18" customHeight="1">
      <c r="B24" s="126"/>
      <c r="C24" s="126"/>
      <c r="D24" s="126"/>
      <c r="E24" s="126"/>
      <c r="F24" s="126"/>
      <c r="G24" s="126"/>
      <c r="H24" s="126"/>
    </row>
    <row r="25" spans="2:8" ht="18" customHeight="1">
      <c r="B25" s="126"/>
      <c r="C25" s="126"/>
      <c r="D25" s="126"/>
      <c r="E25" s="126"/>
      <c r="F25" s="126"/>
      <c r="G25" s="126"/>
      <c r="H25" s="126"/>
    </row>
    <row r="26" ht="18" customHeight="1"/>
    <row r="27" ht="18" customHeight="1"/>
    <row r="28" ht="18" customHeight="1"/>
    <row r="29" ht="18" customHeight="1"/>
  </sheetData>
  <sheetProtection/>
  <mergeCells count="12">
    <mergeCell ref="A1:I1"/>
    <mergeCell ref="H4:I4"/>
    <mergeCell ref="H5:I5"/>
    <mergeCell ref="H6:I6"/>
    <mergeCell ref="H11:I11"/>
    <mergeCell ref="H12:I12"/>
    <mergeCell ref="H13:I13"/>
    <mergeCell ref="C15:D15"/>
    <mergeCell ref="E15:F15"/>
    <mergeCell ref="C18:D18"/>
    <mergeCell ref="C20:D20"/>
    <mergeCell ref="E20:F20"/>
  </mergeCells>
  <printOptions/>
  <pageMargins left="0.75" right="0.75" top="1" bottom="1" header="0.5" footer="0.5"/>
  <pageSetup horizontalDpi="600" verticalDpi="600" orientation="portrait" paperSize="9" r:id="rId2"/>
  <headerFooter alignWithMargins="0">
    <oddHeader>&amp;L&amp;"DFKai-SB,標準"奇美醫療財團法人奇美醫院   檢查人員簽名:                   覆核人員簽名:</oddHeader>
  </headerFooter>
  <drawing r:id="rId1"/>
</worksheet>
</file>

<file path=xl/worksheets/sheet31.xml><?xml version="1.0" encoding="utf-8"?>
<worksheet xmlns="http://schemas.openxmlformats.org/spreadsheetml/2006/main" xmlns:r="http://schemas.openxmlformats.org/officeDocument/2006/relationships">
  <dimension ref="A1:M25"/>
  <sheetViews>
    <sheetView showGridLines="0" view="pageLayout" workbookViewId="0" topLeftCell="A1">
      <selection activeCell="A1" sqref="A1:M1"/>
    </sheetView>
  </sheetViews>
  <sheetFormatPr defaultColWidth="9.00390625" defaultRowHeight="14.25"/>
  <cols>
    <col min="1" max="1" width="3.50390625" style="27" customWidth="1"/>
    <col min="2" max="2" width="13.375" style="27" customWidth="1"/>
    <col min="3" max="3" width="6.00390625" style="27" customWidth="1"/>
    <col min="4" max="4" width="3.875" style="27" customWidth="1"/>
    <col min="5" max="5" width="6.00390625" style="27" customWidth="1"/>
    <col min="6" max="6" width="3.875" style="27" customWidth="1"/>
    <col min="7" max="7" width="6.00390625" style="27" customWidth="1"/>
    <col min="8" max="8" width="3.875" style="27" customWidth="1"/>
    <col min="9" max="9" width="6.00390625" style="27" customWidth="1"/>
    <col min="10" max="10" width="3.875" style="27" customWidth="1"/>
    <col min="11" max="11" width="6.00390625" style="27" customWidth="1"/>
    <col min="12" max="12" width="3.875" style="27" customWidth="1"/>
    <col min="13" max="16384" width="9.00390625" style="27" customWidth="1"/>
  </cols>
  <sheetData>
    <row r="1" spans="1:13" s="41" customFormat="1" ht="25.5">
      <c r="A1" s="388" t="s">
        <v>520</v>
      </c>
      <c r="B1" s="488"/>
      <c r="C1" s="488"/>
      <c r="D1" s="488"/>
      <c r="E1" s="488"/>
      <c r="F1" s="488"/>
      <c r="G1" s="488"/>
      <c r="H1" s="488"/>
      <c r="I1" s="488"/>
      <c r="J1" s="476"/>
      <c r="K1" s="476"/>
      <c r="L1" s="476"/>
      <c r="M1" s="476"/>
    </row>
    <row r="2" spans="1:12" ht="18" customHeight="1">
      <c r="A2" s="42"/>
      <c r="B2" s="49"/>
      <c r="C2" s="49"/>
      <c r="D2" s="49"/>
      <c r="E2" s="49"/>
      <c r="F2" s="49"/>
      <c r="G2" s="49"/>
      <c r="H2" s="49"/>
      <c r="I2" s="49"/>
      <c r="J2" s="49"/>
      <c r="K2" s="284" t="s">
        <v>480</v>
      </c>
      <c r="L2" s="49"/>
    </row>
    <row r="3" spans="1:12" ht="18" customHeight="1">
      <c r="A3" s="42"/>
      <c r="B3" s="284" t="s">
        <v>490</v>
      </c>
      <c r="C3" s="49"/>
      <c r="D3" s="49"/>
      <c r="E3" s="49"/>
      <c r="F3" s="49"/>
      <c r="G3" s="49"/>
      <c r="H3" s="49"/>
      <c r="I3" s="49"/>
      <c r="J3" s="49"/>
      <c r="K3" s="49"/>
      <c r="L3" s="49"/>
    </row>
    <row r="4" spans="1:12" ht="18" customHeight="1">
      <c r="A4" s="46"/>
      <c r="B4" s="270" t="s">
        <v>521</v>
      </c>
      <c r="C4" s="629" t="s">
        <v>522</v>
      </c>
      <c r="D4" s="486"/>
      <c r="E4" s="629" t="s">
        <v>523</v>
      </c>
      <c r="F4" s="486"/>
      <c r="G4" s="629" t="s">
        <v>524</v>
      </c>
      <c r="H4" s="486"/>
      <c r="I4" s="629" t="s">
        <v>525</v>
      </c>
      <c r="J4" s="486"/>
      <c r="K4" s="629" t="s">
        <v>526</v>
      </c>
      <c r="L4" s="486"/>
    </row>
    <row r="5" spans="2:12" ht="33" customHeight="1">
      <c r="B5" s="274" t="s">
        <v>527</v>
      </c>
      <c r="C5" s="392"/>
      <c r="D5" s="393"/>
      <c r="E5" s="392"/>
      <c r="F5" s="393"/>
      <c r="G5" s="392"/>
      <c r="H5" s="393"/>
      <c r="I5" s="392"/>
      <c r="J5" s="393"/>
      <c r="K5" s="392"/>
      <c r="L5" s="393"/>
    </row>
    <row r="6" spans="2:12" ht="33" customHeight="1">
      <c r="B6" s="625" t="s">
        <v>528</v>
      </c>
      <c r="C6" s="349" t="s">
        <v>529</v>
      </c>
      <c r="D6" s="45"/>
      <c r="E6" s="349" t="s">
        <v>529</v>
      </c>
      <c r="F6" s="45"/>
      <c r="G6" s="349" t="s">
        <v>529</v>
      </c>
      <c r="H6" s="45"/>
      <c r="I6" s="349" t="s">
        <v>529</v>
      </c>
      <c r="J6" s="45"/>
      <c r="K6" s="349" t="s">
        <v>529</v>
      </c>
      <c r="L6" s="45"/>
    </row>
    <row r="7" spans="2:12" ht="36" customHeight="1">
      <c r="B7" s="626"/>
      <c r="C7" s="349" t="s">
        <v>530</v>
      </c>
      <c r="D7" s="350"/>
      <c r="E7" s="349" t="s">
        <v>530</v>
      </c>
      <c r="F7" s="350"/>
      <c r="G7" s="349" t="s">
        <v>530</v>
      </c>
      <c r="H7" s="350"/>
      <c r="I7" s="349" t="s">
        <v>530</v>
      </c>
      <c r="J7" s="350"/>
      <c r="K7" s="349" t="s">
        <v>530</v>
      </c>
      <c r="L7" s="350"/>
    </row>
    <row r="8" spans="2:12" ht="36" customHeight="1">
      <c r="B8" s="625" t="s">
        <v>531</v>
      </c>
      <c r="C8" s="349" t="s">
        <v>529</v>
      </c>
      <c r="D8" s="45"/>
      <c r="E8" s="349" t="s">
        <v>529</v>
      </c>
      <c r="F8" s="45"/>
      <c r="G8" s="349" t="s">
        <v>529</v>
      </c>
      <c r="H8" s="45"/>
      <c r="I8" s="349" t="s">
        <v>529</v>
      </c>
      <c r="J8" s="45"/>
      <c r="K8" s="349" t="s">
        <v>529</v>
      </c>
      <c r="L8" s="45"/>
    </row>
    <row r="9" spans="2:12" ht="37.5" customHeight="1">
      <c r="B9" s="626"/>
      <c r="C9" s="349" t="s">
        <v>530</v>
      </c>
      <c r="D9" s="350"/>
      <c r="E9" s="349" t="s">
        <v>530</v>
      </c>
      <c r="F9" s="350"/>
      <c r="G9" s="349" t="s">
        <v>530</v>
      </c>
      <c r="H9" s="350"/>
      <c r="I9" s="349" t="s">
        <v>530</v>
      </c>
      <c r="J9" s="350"/>
      <c r="K9" s="349" t="s">
        <v>530</v>
      </c>
      <c r="L9" s="350"/>
    </row>
    <row r="10" spans="2:9" ht="18" customHeight="1">
      <c r="B10" s="628"/>
      <c r="C10" s="620"/>
      <c r="D10" s="620"/>
      <c r="E10" s="620"/>
      <c r="F10" s="620"/>
      <c r="G10" s="49"/>
      <c r="H10" s="49"/>
      <c r="I10" s="49"/>
    </row>
    <row r="11" spans="3:8" ht="18" customHeight="1">
      <c r="C11" s="627"/>
      <c r="D11" s="627"/>
      <c r="E11" s="125" t="s">
        <v>463</v>
      </c>
      <c r="F11" s="126"/>
      <c r="G11" s="126"/>
      <c r="H11" s="27" t="s">
        <v>532</v>
      </c>
    </row>
    <row r="12" spans="1:12" ht="35.25" customHeight="1">
      <c r="A12" s="42"/>
      <c r="B12" s="284" t="s">
        <v>491</v>
      </c>
      <c r="C12" s="49"/>
      <c r="D12" s="49"/>
      <c r="E12" s="49"/>
      <c r="F12" s="49"/>
      <c r="G12" s="49"/>
      <c r="H12" s="49"/>
      <c r="I12" s="49"/>
      <c r="J12" s="49"/>
      <c r="K12" s="49"/>
      <c r="L12" s="49"/>
    </row>
    <row r="13" spans="1:12" ht="33.75" customHeight="1">
      <c r="A13" s="46"/>
      <c r="B13" s="270" t="s">
        <v>521</v>
      </c>
      <c r="C13" s="348" t="s">
        <v>522</v>
      </c>
      <c r="D13" s="273"/>
      <c r="E13" s="348" t="s">
        <v>523</v>
      </c>
      <c r="F13" s="273"/>
      <c r="G13" s="348" t="s">
        <v>524</v>
      </c>
      <c r="H13" s="273"/>
      <c r="I13" s="348" t="s">
        <v>525</v>
      </c>
      <c r="J13" s="273"/>
      <c r="K13" s="348" t="s">
        <v>526</v>
      </c>
      <c r="L13" s="273"/>
    </row>
    <row r="14" spans="2:12" ht="39.75" customHeight="1">
      <c r="B14" s="274" t="s">
        <v>527</v>
      </c>
      <c r="C14" s="392"/>
      <c r="D14" s="393"/>
      <c r="E14" s="392"/>
      <c r="F14" s="393"/>
      <c r="G14" s="392"/>
      <c r="H14" s="393"/>
      <c r="I14" s="392"/>
      <c r="J14" s="393"/>
      <c r="K14" s="392"/>
      <c r="L14" s="393"/>
    </row>
    <row r="15" spans="2:12" ht="36" customHeight="1">
      <c r="B15" s="625" t="s">
        <v>533</v>
      </c>
      <c r="C15" s="349" t="s">
        <v>529</v>
      </c>
      <c r="D15" s="351"/>
      <c r="E15" s="349" t="s">
        <v>529</v>
      </c>
      <c r="F15" s="351"/>
      <c r="G15" s="349" t="s">
        <v>529</v>
      </c>
      <c r="H15" s="351"/>
      <c r="I15" s="349" t="s">
        <v>529</v>
      </c>
      <c r="J15" s="351"/>
      <c r="K15" s="349" t="s">
        <v>529</v>
      </c>
      <c r="L15" s="351"/>
    </row>
    <row r="16" spans="2:12" ht="30" customHeight="1">
      <c r="B16" s="626"/>
      <c r="C16" s="349" t="s">
        <v>530</v>
      </c>
      <c r="D16" s="352"/>
      <c r="E16" s="349" t="s">
        <v>530</v>
      </c>
      <c r="F16" s="352"/>
      <c r="G16" s="349" t="s">
        <v>530</v>
      </c>
      <c r="H16" s="352"/>
      <c r="I16" s="349" t="s">
        <v>530</v>
      </c>
      <c r="J16" s="352"/>
      <c r="K16" s="349" t="s">
        <v>530</v>
      </c>
      <c r="L16" s="350"/>
    </row>
    <row r="17" spans="2:12" ht="33" customHeight="1">
      <c r="B17" s="625" t="s">
        <v>534</v>
      </c>
      <c r="C17" s="349" t="s">
        <v>529</v>
      </c>
      <c r="D17" s="351"/>
      <c r="E17" s="349" t="s">
        <v>529</v>
      </c>
      <c r="F17" s="351"/>
      <c r="G17" s="349" t="s">
        <v>529</v>
      </c>
      <c r="H17" s="351"/>
      <c r="I17" s="349" t="s">
        <v>529</v>
      </c>
      <c r="J17" s="351"/>
      <c r="K17" s="349" t="s">
        <v>529</v>
      </c>
      <c r="L17" s="45"/>
    </row>
    <row r="18" spans="2:12" ht="35.25" customHeight="1">
      <c r="B18" s="626"/>
      <c r="C18" s="349" t="s">
        <v>530</v>
      </c>
      <c r="D18" s="352"/>
      <c r="E18" s="349" t="s">
        <v>530</v>
      </c>
      <c r="F18" s="352"/>
      <c r="G18" s="349" t="s">
        <v>530</v>
      </c>
      <c r="H18" s="352"/>
      <c r="I18" s="349" t="s">
        <v>530</v>
      </c>
      <c r="J18" s="352"/>
      <c r="K18" s="349" t="s">
        <v>530</v>
      </c>
      <c r="L18" s="350"/>
    </row>
    <row r="19" ht="18" customHeight="1"/>
    <row r="20" spans="3:8" ht="18" customHeight="1">
      <c r="C20" s="627"/>
      <c r="D20" s="627"/>
      <c r="E20" s="125" t="s">
        <v>463</v>
      </c>
      <c r="F20" s="126"/>
      <c r="G20" s="126"/>
      <c r="H20" s="27" t="s">
        <v>532</v>
      </c>
    </row>
    <row r="21" ht="18" customHeight="1"/>
    <row r="22" ht="18" customHeight="1">
      <c r="A22" s="3" t="s">
        <v>507</v>
      </c>
    </row>
    <row r="23" spans="2:12" ht="18" customHeight="1">
      <c r="B23" s="126"/>
      <c r="C23" s="126"/>
      <c r="D23" s="126"/>
      <c r="E23" s="126"/>
      <c r="F23" s="126"/>
      <c r="G23" s="126"/>
      <c r="H23" s="126"/>
      <c r="I23" s="126"/>
      <c r="J23" s="126"/>
      <c r="K23" s="126"/>
      <c r="L23" s="126"/>
    </row>
    <row r="24" spans="2:12" ht="18" customHeight="1">
      <c r="B24" s="126"/>
      <c r="C24" s="126"/>
      <c r="D24" s="126"/>
      <c r="E24" s="126"/>
      <c r="F24" s="126"/>
      <c r="G24" s="126"/>
      <c r="H24" s="126"/>
      <c r="I24" s="126"/>
      <c r="J24" s="126"/>
      <c r="K24" s="126"/>
      <c r="L24" s="126"/>
    </row>
    <row r="25" spans="2:12" ht="18" customHeight="1">
      <c r="B25" s="126"/>
      <c r="C25" s="126"/>
      <c r="D25" s="126"/>
      <c r="E25" s="126"/>
      <c r="F25" s="126"/>
      <c r="G25" s="126"/>
      <c r="H25" s="126"/>
      <c r="I25" s="126"/>
      <c r="J25" s="126"/>
      <c r="K25" s="126"/>
      <c r="L25" s="126"/>
    </row>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sheetData>
  <sheetProtection/>
  <mergeCells count="23">
    <mergeCell ref="B6:B7"/>
    <mergeCell ref="A1:M1"/>
    <mergeCell ref="C4:D4"/>
    <mergeCell ref="E4:F4"/>
    <mergeCell ref="G4:H4"/>
    <mergeCell ref="I4:J4"/>
    <mergeCell ref="K4:L4"/>
    <mergeCell ref="G14:H14"/>
    <mergeCell ref="C5:D5"/>
    <mergeCell ref="E5:F5"/>
    <mergeCell ref="G5:H5"/>
    <mergeCell ref="I5:J5"/>
    <mergeCell ref="K5:L5"/>
    <mergeCell ref="I14:J14"/>
    <mergeCell ref="K14:L14"/>
    <mergeCell ref="B15:B16"/>
    <mergeCell ref="B17:B18"/>
    <mergeCell ref="C20:D20"/>
    <mergeCell ref="B8:B9"/>
    <mergeCell ref="B10:F10"/>
    <mergeCell ref="C11:D11"/>
    <mergeCell ref="C14:D14"/>
    <mergeCell ref="E14:F14"/>
  </mergeCells>
  <printOptions/>
  <pageMargins left="0.75" right="0.75" top="1" bottom="1" header="0.5" footer="0.5"/>
  <pageSetup horizontalDpi="600" verticalDpi="600" orientation="portrait" paperSize="9" r:id="rId1"/>
  <headerFooter alignWithMargins="0">
    <oddHeader>&amp;L&amp;"DFKai-SB,標準"奇美醫療財團法人奇美醫院   檢查人員簽名:                   覆核人員簽名:</oddHeader>
  </headerFooter>
</worksheet>
</file>

<file path=xl/worksheets/sheet32.xml><?xml version="1.0" encoding="utf-8"?>
<worksheet xmlns="http://schemas.openxmlformats.org/spreadsheetml/2006/main" xmlns:r="http://schemas.openxmlformats.org/officeDocument/2006/relationships">
  <dimension ref="A1:I30"/>
  <sheetViews>
    <sheetView showGridLines="0" tabSelected="1" view="pageLayout" workbookViewId="0" topLeftCell="A1">
      <selection activeCell="G7" sqref="G7"/>
    </sheetView>
  </sheetViews>
  <sheetFormatPr defaultColWidth="9.00390625" defaultRowHeight="14.25"/>
  <cols>
    <col min="1" max="1" width="3.50390625" style="27" customWidth="1"/>
    <col min="2" max="2" width="9.00390625" style="27" customWidth="1"/>
    <col min="3" max="3" width="7.125" style="27" customWidth="1"/>
    <col min="4" max="4" width="7.00390625" style="27" customWidth="1"/>
    <col min="5" max="5" width="7.375" style="27" customWidth="1"/>
    <col min="6" max="6" width="8.625" style="27" customWidth="1"/>
    <col min="7" max="16384" width="9.00390625" style="27" customWidth="1"/>
  </cols>
  <sheetData>
    <row r="1" spans="1:9" s="41" customFormat="1" ht="25.5">
      <c r="A1" s="388" t="s">
        <v>535</v>
      </c>
      <c r="B1" s="630"/>
      <c r="C1" s="630"/>
      <c r="D1" s="630"/>
      <c r="E1" s="630"/>
      <c r="F1" s="630"/>
      <c r="G1" s="630"/>
      <c r="H1" s="630"/>
      <c r="I1" s="630"/>
    </row>
    <row r="2" spans="1:8" ht="18" customHeight="1">
      <c r="A2" s="42"/>
      <c r="H2" s="3" t="s">
        <v>480</v>
      </c>
    </row>
    <row r="3" spans="1:8" ht="18" customHeight="1">
      <c r="A3" s="42"/>
      <c r="H3" s="3"/>
    </row>
    <row r="4" spans="1:6" ht="18" customHeight="1">
      <c r="A4" s="353" t="s">
        <v>536</v>
      </c>
      <c r="B4" s="3"/>
      <c r="C4" s="3"/>
      <c r="D4" s="3"/>
      <c r="E4" s="3"/>
      <c r="F4" s="3"/>
    </row>
    <row r="5" spans="1:7" ht="18" customHeight="1">
      <c r="A5" s="49"/>
      <c r="B5" s="49"/>
      <c r="C5" s="49" t="s">
        <v>300</v>
      </c>
      <c r="D5" s="49"/>
      <c r="E5" s="49"/>
      <c r="F5" s="49"/>
      <c r="G5" s="49"/>
    </row>
    <row r="6" spans="1:7" ht="18" customHeight="1">
      <c r="A6" s="49"/>
      <c r="B6" s="289" t="s">
        <v>490</v>
      </c>
      <c r="C6" s="335"/>
      <c r="D6" s="125" t="s">
        <v>463</v>
      </c>
      <c r="E6" s="337"/>
      <c r="F6" s="125" t="s">
        <v>464</v>
      </c>
      <c r="G6" s="49"/>
    </row>
    <row r="7" spans="1:7" ht="18" customHeight="1">
      <c r="A7" s="49"/>
      <c r="B7" s="289" t="s">
        <v>491</v>
      </c>
      <c r="C7" s="335"/>
      <c r="D7" s="125" t="s">
        <v>537</v>
      </c>
      <c r="E7" s="339"/>
      <c r="F7" s="125" t="s">
        <v>464</v>
      </c>
      <c r="G7" s="49"/>
    </row>
    <row r="8" spans="1:7" ht="18" customHeight="1">
      <c r="A8" s="49"/>
      <c r="B8" s="49"/>
      <c r="C8" s="49"/>
      <c r="D8" s="49"/>
      <c r="E8" s="49"/>
      <c r="F8" s="49"/>
      <c r="G8" s="49"/>
    </row>
    <row r="9" ht="18" customHeight="1">
      <c r="A9" s="3" t="s">
        <v>507</v>
      </c>
    </row>
    <row r="10" spans="2:8" ht="18" customHeight="1">
      <c r="B10" s="126"/>
      <c r="C10" s="126"/>
      <c r="D10" s="126"/>
      <c r="E10" s="126"/>
      <c r="F10" s="126"/>
      <c r="G10" s="126"/>
      <c r="H10" s="126"/>
    </row>
    <row r="11" spans="2:8" ht="18" customHeight="1">
      <c r="B11" s="126"/>
      <c r="C11" s="126"/>
      <c r="D11" s="126"/>
      <c r="E11" s="126"/>
      <c r="F11" s="126"/>
      <c r="G11" s="126"/>
      <c r="H11" s="126"/>
    </row>
    <row r="12" spans="2:8" ht="18" customHeight="1">
      <c r="B12" s="126"/>
      <c r="C12" s="126"/>
      <c r="D12" s="126"/>
      <c r="E12" s="126"/>
      <c r="F12" s="126"/>
      <c r="G12" s="126"/>
      <c r="H12" s="126"/>
    </row>
    <row r="13" ht="18" customHeight="1"/>
    <row r="14" spans="1:5" ht="18" customHeight="1">
      <c r="A14" s="49"/>
      <c r="B14" s="49"/>
      <c r="C14" s="49"/>
      <c r="D14" s="49"/>
      <c r="E14" s="49"/>
    </row>
    <row r="15" spans="1:5" ht="18" customHeight="1">
      <c r="A15" s="49"/>
      <c r="B15" s="49"/>
      <c r="C15" s="49"/>
      <c r="D15" s="49"/>
      <c r="E15" s="49"/>
    </row>
    <row r="16" spans="1:5" ht="18" customHeight="1">
      <c r="A16" s="49"/>
      <c r="B16" s="49"/>
      <c r="C16" s="49"/>
      <c r="D16" s="49"/>
      <c r="E16" s="49"/>
    </row>
    <row r="17" spans="1:5" ht="18" customHeight="1">
      <c r="A17" s="49"/>
      <c r="B17" s="49"/>
      <c r="C17" s="49"/>
      <c r="D17" s="49"/>
      <c r="E17" s="49"/>
    </row>
    <row r="18" spans="1:5" ht="18" customHeight="1">
      <c r="A18" s="49"/>
      <c r="B18" s="49"/>
      <c r="C18" s="49"/>
      <c r="D18" s="49"/>
      <c r="E18" s="49"/>
    </row>
    <row r="19" spans="1:5" ht="18" customHeight="1">
      <c r="A19" s="49"/>
      <c r="B19" s="49"/>
      <c r="C19" s="49"/>
      <c r="D19" s="49"/>
      <c r="E19" s="49"/>
    </row>
    <row r="20" spans="1:5" ht="18" customHeight="1">
      <c r="A20" s="49"/>
      <c r="B20" s="49"/>
      <c r="C20" s="49"/>
      <c r="D20" s="49"/>
      <c r="E20" s="49"/>
    </row>
    <row r="21" spans="1:5" ht="18" customHeight="1">
      <c r="A21" s="49"/>
      <c r="B21" s="49"/>
      <c r="C21" s="49"/>
      <c r="D21" s="49"/>
      <c r="E21" s="49"/>
    </row>
    <row r="22" spans="1:5" ht="18" customHeight="1">
      <c r="A22" s="49"/>
      <c r="B22" s="49"/>
      <c r="C22" s="49"/>
      <c r="D22" s="49"/>
      <c r="E22" s="49"/>
    </row>
    <row r="23" spans="1:5" ht="18" customHeight="1">
      <c r="A23" s="49"/>
      <c r="B23" s="49"/>
      <c r="C23" s="125"/>
      <c r="D23" s="125"/>
      <c r="E23" s="49"/>
    </row>
    <row r="24" spans="1:5" ht="18" customHeight="1">
      <c r="A24" s="49"/>
      <c r="B24" s="49"/>
      <c r="C24" s="125"/>
      <c r="D24" s="125"/>
      <c r="E24" s="49"/>
    </row>
    <row r="25" spans="1:5" ht="18" customHeight="1">
      <c r="A25" s="49"/>
      <c r="B25" s="49"/>
      <c r="C25" s="125"/>
      <c r="D25" s="49"/>
      <c r="E25" s="49"/>
    </row>
    <row r="26" spans="1:5" ht="18" customHeight="1">
      <c r="A26" s="49"/>
      <c r="B26" s="49"/>
      <c r="C26" s="49"/>
      <c r="D26" s="49"/>
      <c r="E26" s="49"/>
    </row>
    <row r="27" spans="1:5" ht="18" customHeight="1">
      <c r="A27" s="49"/>
      <c r="B27" s="49"/>
      <c r="C27" s="49"/>
      <c r="D27" s="49"/>
      <c r="E27" s="49"/>
    </row>
    <row r="28" spans="1:5" ht="18" customHeight="1">
      <c r="A28" s="49"/>
      <c r="B28" s="49"/>
      <c r="C28" s="125"/>
      <c r="D28" s="49"/>
      <c r="E28" s="49"/>
    </row>
    <row r="29" spans="1:5" ht="18" customHeight="1">
      <c r="A29" s="49"/>
      <c r="B29" s="49"/>
      <c r="C29" s="125"/>
      <c r="D29" s="49"/>
      <c r="E29" s="49"/>
    </row>
    <row r="30" spans="1:5" ht="18" customHeight="1">
      <c r="A30" s="49"/>
      <c r="B30" s="49"/>
      <c r="C30" s="49"/>
      <c r="D30" s="49"/>
      <c r="E30" s="49"/>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sheetData>
  <sheetProtection/>
  <mergeCells count="1">
    <mergeCell ref="A1:I1"/>
  </mergeCells>
  <printOptions/>
  <pageMargins left="0.75" right="0.75" top="1" bottom="1" header="0.5" footer="0.5"/>
  <pageSetup horizontalDpi="600" verticalDpi="600" orientation="portrait" paperSize="9" r:id="rId1"/>
  <headerFooter alignWithMargins="0">
    <oddHeader>&amp;L&amp;"DFKai-SB,標準"奇美醫療財團法人奇美醫院   檢查人員簽名:                   覆核人員簽名:</oddHeader>
  </headerFooter>
</worksheet>
</file>

<file path=xl/worksheets/sheet4.xml><?xml version="1.0" encoding="utf-8"?>
<worksheet xmlns="http://schemas.openxmlformats.org/spreadsheetml/2006/main" xmlns:r="http://schemas.openxmlformats.org/officeDocument/2006/relationships">
  <dimension ref="A1:I9"/>
  <sheetViews>
    <sheetView showGridLines="0" view="pageLayout" workbookViewId="0" topLeftCell="A1">
      <selection activeCell="D4" sqref="D4:E4"/>
    </sheetView>
  </sheetViews>
  <sheetFormatPr defaultColWidth="9.00390625" defaultRowHeight="14.25"/>
  <cols>
    <col min="1" max="1" width="6.75390625" style="27" customWidth="1"/>
    <col min="2" max="2" width="6.625" style="27" customWidth="1"/>
    <col min="3" max="3" width="6.75390625" style="27" customWidth="1"/>
    <col min="4" max="5" width="8.50390625" style="27" customWidth="1"/>
    <col min="6" max="6" width="8.875" style="27" customWidth="1"/>
    <col min="7" max="7" width="9.75390625" style="27" customWidth="1"/>
    <col min="8" max="8" width="13.625" style="27" customWidth="1"/>
    <col min="9" max="9" width="14.25390625" style="27" customWidth="1"/>
    <col min="10" max="16384" width="9.00390625" style="27" customWidth="1"/>
  </cols>
  <sheetData>
    <row r="1" spans="1:9" s="1" customFormat="1" ht="25.5">
      <c r="A1" s="388" t="s">
        <v>150</v>
      </c>
      <c r="B1" s="388"/>
      <c r="C1" s="388"/>
      <c r="D1" s="388"/>
      <c r="E1" s="388"/>
      <c r="F1" s="388"/>
      <c r="G1" s="388"/>
      <c r="H1" s="388"/>
      <c r="I1" s="388"/>
    </row>
    <row r="2" s="3" customFormat="1" ht="21.75" customHeight="1">
      <c r="A2" s="2"/>
    </row>
    <row r="3" spans="2:7" s="29" customFormat="1" ht="33.75" customHeight="1">
      <c r="B3" s="389" t="s">
        <v>145</v>
      </c>
      <c r="C3" s="390"/>
      <c r="D3" s="391" t="s">
        <v>146</v>
      </c>
      <c r="E3" s="390"/>
      <c r="F3" s="389" t="s">
        <v>147</v>
      </c>
      <c r="G3" s="390"/>
    </row>
    <row r="4" spans="1:7" s="3" customFormat="1" ht="17.25" customHeight="1">
      <c r="A4" s="12"/>
      <c r="B4" s="396" t="s">
        <v>148</v>
      </c>
      <c r="C4" s="397"/>
      <c r="D4" s="392"/>
      <c r="E4" s="393"/>
      <c r="F4" s="394"/>
      <c r="G4" s="395"/>
    </row>
    <row r="6" spans="1:8" s="3" customFormat="1" ht="18" customHeight="1">
      <c r="A6" s="3" t="s">
        <v>149</v>
      </c>
      <c r="B6" s="11"/>
      <c r="C6" s="11"/>
      <c r="D6" s="11"/>
      <c r="E6" s="11"/>
      <c r="F6" s="11"/>
      <c r="G6" s="11"/>
      <c r="H6" s="11"/>
    </row>
    <row r="7" spans="2:8" s="3" customFormat="1" ht="18" customHeight="1">
      <c r="B7" s="30"/>
      <c r="C7" s="30"/>
      <c r="D7" s="30"/>
      <c r="E7" s="30"/>
      <c r="F7" s="30"/>
      <c r="G7" s="30"/>
      <c r="H7" s="30"/>
    </row>
    <row r="8" spans="2:8" s="3" customFormat="1" ht="18" customHeight="1">
      <c r="B8" s="30"/>
      <c r="C8" s="30"/>
      <c r="D8" s="30"/>
      <c r="E8" s="30"/>
      <c r="F8" s="30"/>
      <c r="G8" s="30"/>
      <c r="H8" s="30"/>
    </row>
    <row r="9" spans="2:8" s="3" customFormat="1" ht="18" customHeight="1">
      <c r="B9" s="30"/>
      <c r="C9" s="30"/>
      <c r="D9" s="30"/>
      <c r="E9" s="30"/>
      <c r="F9" s="30"/>
      <c r="G9" s="30"/>
      <c r="H9" s="30"/>
    </row>
  </sheetData>
  <sheetProtection/>
  <mergeCells count="7">
    <mergeCell ref="A1:I1"/>
    <mergeCell ref="B3:C3"/>
    <mergeCell ref="D3:E3"/>
    <mergeCell ref="D4:E4"/>
    <mergeCell ref="F4:G4"/>
    <mergeCell ref="F3:G3"/>
    <mergeCell ref="B4:C4"/>
  </mergeCells>
  <printOptions/>
  <pageMargins left="0.64" right="0.36" top="0.77" bottom="1" header="0.31" footer="0.5"/>
  <pageSetup horizontalDpi="600" verticalDpi="600" orientation="portrait" paperSize="9" r:id="rId1"/>
  <headerFooter alignWithMargins="0">
    <oddHeader>&amp;L&amp;"標楷體,Regular"醫院：                       檢查人員簽名：                  覆核人員簽名:</oddHeader>
  </headerFooter>
</worksheet>
</file>

<file path=xl/worksheets/sheet5.xml><?xml version="1.0" encoding="utf-8"?>
<worksheet xmlns="http://schemas.openxmlformats.org/spreadsheetml/2006/main" xmlns:r="http://schemas.openxmlformats.org/officeDocument/2006/relationships">
  <dimension ref="A1:L34"/>
  <sheetViews>
    <sheetView showGridLines="0" defaultGridColor="0" view="pageBreakPreview" zoomScale="110" zoomScaleSheetLayoutView="110" zoomScalePageLayoutView="110" colorId="8" workbookViewId="0" topLeftCell="A1">
      <selection activeCell="C5" sqref="C5:C9"/>
    </sheetView>
  </sheetViews>
  <sheetFormatPr defaultColWidth="9.00390625" defaultRowHeight="14.25"/>
  <cols>
    <col min="1" max="1" width="3.50390625" style="3" customWidth="1"/>
    <col min="2" max="3" width="9.00390625" style="3" customWidth="1"/>
    <col min="4" max="4" width="8.375" style="3" customWidth="1"/>
    <col min="5" max="6" width="11.375" style="3" customWidth="1"/>
    <col min="7" max="7" width="10.00390625" style="3" customWidth="1"/>
    <col min="8" max="8" width="9.50390625" style="3" customWidth="1"/>
    <col min="9" max="11" width="9.00390625" style="3" customWidth="1"/>
    <col min="12" max="12" width="15.375" style="3" customWidth="1"/>
    <col min="13" max="16384" width="9.00390625" style="3" customWidth="1"/>
  </cols>
  <sheetData>
    <row r="1" spans="1:9" s="1" customFormat="1" ht="25.5">
      <c r="A1" s="407" t="s">
        <v>346</v>
      </c>
      <c r="B1" s="408"/>
      <c r="C1" s="408"/>
      <c r="D1" s="408"/>
      <c r="E1" s="408"/>
      <c r="F1" s="408"/>
      <c r="G1" s="408"/>
      <c r="H1" s="408"/>
      <c r="I1" s="408"/>
    </row>
    <row r="2" ht="18" customHeight="1">
      <c r="A2" s="2"/>
    </row>
    <row r="3" spans="2:9" s="4" customFormat="1" ht="18" customHeight="1">
      <c r="B3" s="389" t="s">
        <v>1</v>
      </c>
      <c r="C3" s="389"/>
      <c r="D3" s="6" t="s">
        <v>81</v>
      </c>
      <c r="E3" s="7"/>
      <c r="F3" s="6" t="s">
        <v>279</v>
      </c>
      <c r="G3" s="6"/>
      <c r="H3" s="6" t="s">
        <v>270</v>
      </c>
      <c r="I3" s="6" t="s">
        <v>271</v>
      </c>
    </row>
    <row r="4" spans="2:9" s="4" customFormat="1" ht="41.25" customHeight="1">
      <c r="B4" s="6"/>
      <c r="C4" s="6" t="s">
        <v>2</v>
      </c>
      <c r="D4" s="6" t="s">
        <v>3</v>
      </c>
      <c r="E4" s="203" t="s">
        <v>276</v>
      </c>
      <c r="F4" s="203" t="s">
        <v>277</v>
      </c>
      <c r="G4" s="5" t="s">
        <v>4</v>
      </c>
      <c r="H4" s="203" t="s">
        <v>278</v>
      </c>
      <c r="I4" s="6" t="s">
        <v>5</v>
      </c>
    </row>
    <row r="5" spans="2:9" s="4" customFormat="1" ht="18" customHeight="1">
      <c r="B5" s="6">
        <v>1</v>
      </c>
      <c r="C5" s="6"/>
      <c r="D5" s="8">
        <f>IF(F5="","",SUM(F5-50)/H5)</f>
      </c>
      <c r="E5" s="6"/>
      <c r="F5" s="6"/>
      <c r="G5" s="6"/>
      <c r="H5" s="6">
        <v>4.5</v>
      </c>
      <c r="I5" s="7"/>
    </row>
    <row r="6" spans="2:9" s="4" customFormat="1" ht="18" customHeight="1">
      <c r="B6" s="6">
        <v>2</v>
      </c>
      <c r="C6" s="6"/>
      <c r="D6" s="8">
        <f>IF(F6="","",SUM(F6-50)/H6)</f>
      </c>
      <c r="E6" s="6"/>
      <c r="F6" s="6"/>
      <c r="G6" s="6"/>
      <c r="H6" s="6">
        <v>4.5</v>
      </c>
      <c r="I6" s="7"/>
    </row>
    <row r="7" spans="2:9" s="4" customFormat="1" ht="18" customHeight="1">
      <c r="B7" s="6">
        <v>3</v>
      </c>
      <c r="C7" s="6"/>
      <c r="D7" s="8">
        <f>IF(F7="","",SUM(F7-50)/H7)</f>
      </c>
      <c r="E7" s="6"/>
      <c r="F7" s="6"/>
      <c r="G7" s="6"/>
      <c r="H7" s="6">
        <v>4.4</v>
      </c>
      <c r="I7" s="7"/>
    </row>
    <row r="8" spans="2:9" s="4" customFormat="1" ht="18" customHeight="1">
      <c r="B8" s="6">
        <v>4</v>
      </c>
      <c r="C8" s="6"/>
      <c r="D8" s="8">
        <f>IF(F8="","",SUM(F8-50)/H8)</f>
      </c>
      <c r="E8" s="6"/>
      <c r="F8" s="6"/>
      <c r="G8" s="6"/>
      <c r="H8" s="6">
        <v>4.3</v>
      </c>
      <c r="I8" s="7"/>
    </row>
    <row r="9" spans="2:9" s="4" customFormat="1" ht="18" customHeight="1">
      <c r="B9" s="6">
        <v>5</v>
      </c>
      <c r="C9" s="6"/>
      <c r="D9" s="8">
        <f>IF(F9="","",SUM(F9-50)/H9)</f>
      </c>
      <c r="E9" s="6"/>
      <c r="F9" s="6"/>
      <c r="G9" s="6"/>
      <c r="H9" s="6">
        <v>4.3</v>
      </c>
      <c r="I9" s="7"/>
    </row>
    <row r="10" spans="2:9" s="4" customFormat="1" ht="18" customHeight="1">
      <c r="B10" s="5" t="s">
        <v>6</v>
      </c>
      <c r="C10" s="9">
        <f aca="true" t="shared" si="0" ref="C10:H10">IF(C5="","",AVERAGE(C5:C9))</f>
      </c>
      <c r="D10" s="10">
        <f t="shared" si="0"/>
      </c>
      <c r="E10" s="10">
        <f t="shared" si="0"/>
      </c>
      <c r="F10" s="10">
        <f t="shared" si="0"/>
      </c>
      <c r="G10" s="8">
        <f t="shared" si="0"/>
      </c>
      <c r="H10" s="10">
        <f t="shared" si="0"/>
        <v>4.4</v>
      </c>
      <c r="I10" s="10" t="e">
        <f>IF(H10="","",SUM(F10-E10)/H10)</f>
        <v>#VALUE!</v>
      </c>
    </row>
    <row r="11" spans="2:9" s="11" customFormat="1" ht="18" customHeight="1">
      <c r="B11" s="12"/>
      <c r="C11" s="12"/>
      <c r="D11" s="12"/>
      <c r="E11" s="12"/>
      <c r="F11" s="12"/>
      <c r="G11" s="12"/>
      <c r="H11" s="12"/>
      <c r="I11" s="12"/>
    </row>
    <row r="12" spans="2:8" s="4" customFormat="1" ht="18" customHeight="1">
      <c r="B12" s="389" t="s">
        <v>1</v>
      </c>
      <c r="C12" s="389"/>
      <c r="D12" s="6"/>
      <c r="E12" s="5" t="s">
        <v>7</v>
      </c>
      <c r="F12" s="5" t="s">
        <v>8</v>
      </c>
      <c r="G12" s="13" t="s">
        <v>9</v>
      </c>
      <c r="H12" s="5" t="s">
        <v>0</v>
      </c>
    </row>
    <row r="13" spans="2:9" s="14" customFormat="1" ht="18" customHeight="1">
      <c r="B13" s="401" t="s">
        <v>261</v>
      </c>
      <c r="C13" s="401"/>
      <c r="D13" s="401"/>
      <c r="E13" s="8">
        <f>IF(C5="","",STDEV(C5:C9))</f>
      </c>
      <c r="F13" s="7"/>
      <c r="G13" s="15"/>
      <c r="H13" s="7"/>
      <c r="I13" s="16"/>
    </row>
    <row r="14" spans="2:12" s="14" customFormat="1" ht="18" customHeight="1">
      <c r="B14" s="401" t="s">
        <v>262</v>
      </c>
      <c r="C14" s="401"/>
      <c r="D14" s="401"/>
      <c r="E14" s="17">
        <f>IF(C10="","",SUM(E13/C10))</f>
      </c>
      <c r="F14" s="18" t="s">
        <v>10</v>
      </c>
      <c r="G14" s="19" t="s">
        <v>580</v>
      </c>
      <c r="H14" s="6"/>
      <c r="I14" s="16"/>
      <c r="L14" s="4"/>
    </row>
    <row r="15" spans="2:9" s="14" customFormat="1" ht="18" customHeight="1">
      <c r="B15" s="400" t="s">
        <v>263</v>
      </c>
      <c r="C15" s="401"/>
      <c r="D15" s="401"/>
      <c r="E15" s="8">
        <f>IF(G5="","",STDEV(G5:G9))</f>
      </c>
      <c r="F15" s="7"/>
      <c r="G15" s="15"/>
      <c r="H15" s="7"/>
      <c r="I15" s="16"/>
    </row>
    <row r="16" spans="2:8" s="14" customFormat="1" ht="18" customHeight="1">
      <c r="B16" s="400" t="s">
        <v>264</v>
      </c>
      <c r="C16" s="401"/>
      <c r="D16" s="401"/>
      <c r="E16" s="17">
        <f>IF(G10="","",SUM(E15/G10))</f>
      </c>
      <c r="F16" s="18" t="s">
        <v>10</v>
      </c>
      <c r="G16" s="19" t="s">
        <v>580</v>
      </c>
      <c r="H16" s="6"/>
    </row>
    <row r="17" spans="2:8" s="20" customFormat="1" ht="36.75" customHeight="1">
      <c r="B17" s="402" t="s">
        <v>280</v>
      </c>
      <c r="C17" s="403"/>
      <c r="D17" s="403"/>
      <c r="E17" s="17">
        <f>IF(E10="","",((MAX(F5:F9)-MIN(F5:F9))/F10))</f>
      </c>
      <c r="F17" s="21" t="s">
        <v>11</v>
      </c>
      <c r="G17" s="22" t="s">
        <v>580</v>
      </c>
      <c r="H17" s="23"/>
    </row>
    <row r="18" spans="2:8" s="14" customFormat="1" ht="18" customHeight="1">
      <c r="B18" s="401" t="s">
        <v>265</v>
      </c>
      <c r="C18" s="401"/>
      <c r="D18" s="401"/>
      <c r="E18" s="17">
        <f>IF(D10="","",(MAX(D5:D9)-MIN(D5:D9))/D10)</f>
      </c>
      <c r="F18" s="18" t="s">
        <v>11</v>
      </c>
      <c r="G18" s="19" t="s">
        <v>580</v>
      </c>
      <c r="H18" s="6"/>
    </row>
    <row r="19" spans="2:8" s="14" customFormat="1" ht="37.5" customHeight="1">
      <c r="B19" s="404" t="s">
        <v>551</v>
      </c>
      <c r="C19" s="405"/>
      <c r="D19" s="406"/>
      <c r="E19" s="17">
        <f>IF(E10="","",((MAX(E5:E9)-MIN(E5:E9))/E10))</f>
      </c>
      <c r="F19" s="18" t="s">
        <v>11</v>
      </c>
      <c r="G19" s="6" t="s">
        <v>580</v>
      </c>
      <c r="H19" s="6"/>
    </row>
    <row r="20" spans="4:5" ht="18" customHeight="1">
      <c r="D20" s="409"/>
      <c r="E20" s="409"/>
    </row>
    <row r="21" spans="2:6" ht="18" customHeight="1">
      <c r="B21"/>
      <c r="D21" s="409"/>
      <c r="E21" s="409"/>
      <c r="F21"/>
    </row>
    <row r="22" spans="4:8" ht="18" customHeight="1">
      <c r="D22" s="409"/>
      <c r="E22" s="409"/>
      <c r="F22"/>
      <c r="H22"/>
    </row>
    <row r="23" spans="4:5" ht="18" customHeight="1">
      <c r="D23" s="409"/>
      <c r="E23" s="409"/>
    </row>
    <row r="24" spans="2:3" ht="18" customHeight="1">
      <c r="B24" s="398"/>
      <c r="C24" s="399"/>
    </row>
    <row r="25" ht="18" customHeight="1"/>
    <row r="26" spans="3:4" ht="18" customHeight="1">
      <c r="C26" s="104"/>
      <c r="D26" s="104"/>
    </row>
    <row r="27" spans="2:6" ht="18" customHeight="1">
      <c r="B27" s="27" t="s">
        <v>230</v>
      </c>
      <c r="F27" s="104" t="s">
        <v>281</v>
      </c>
    </row>
    <row r="28" ht="18" customHeight="1">
      <c r="B28" s="104"/>
    </row>
    <row r="29" ht="18" customHeight="1">
      <c r="B29"/>
    </row>
    <row r="30" ht="18" customHeight="1">
      <c r="B30" s="104"/>
    </row>
    <row r="31" ht="18" customHeight="1">
      <c r="A31" s="3" t="s">
        <v>12</v>
      </c>
    </row>
    <row r="32" spans="2:8" ht="18" customHeight="1">
      <c r="B32" s="30"/>
      <c r="C32" s="30"/>
      <c r="D32" s="30"/>
      <c r="E32" s="30"/>
      <c r="F32" s="30"/>
      <c r="G32" s="30"/>
      <c r="H32" s="30"/>
    </row>
    <row r="33" spans="2:8" ht="18" customHeight="1">
      <c r="B33" s="30"/>
      <c r="C33" s="30"/>
      <c r="D33" s="30"/>
      <c r="E33" s="30"/>
      <c r="F33" s="30"/>
      <c r="G33" s="30"/>
      <c r="H33" s="30"/>
    </row>
    <row r="34" spans="2:8" ht="18" customHeight="1">
      <c r="B34" s="30"/>
      <c r="C34" s="30"/>
      <c r="D34" s="30"/>
      <c r="E34" s="30"/>
      <c r="F34" s="30"/>
      <c r="G34" s="30"/>
      <c r="H34" s="30"/>
    </row>
    <row r="35" ht="18" customHeight="1"/>
    <row r="36" ht="18" customHeight="1"/>
    <row r="37" ht="18" customHeight="1"/>
    <row r="38" ht="18" customHeight="1"/>
    <row r="39" ht="18" customHeight="1"/>
    <row r="40" ht="18" customHeight="1"/>
    <row r="41" ht="18" customHeight="1"/>
  </sheetData>
  <sheetProtection/>
  <mergeCells count="12">
    <mergeCell ref="A1:I1"/>
    <mergeCell ref="B3:C3"/>
    <mergeCell ref="B12:C12"/>
    <mergeCell ref="D20:E23"/>
    <mergeCell ref="B18:D18"/>
    <mergeCell ref="B24:C24"/>
    <mergeCell ref="B16:D16"/>
    <mergeCell ref="B13:D13"/>
    <mergeCell ref="B14:D14"/>
    <mergeCell ref="B15:D15"/>
    <mergeCell ref="B17:D17"/>
    <mergeCell ref="B19:D19"/>
  </mergeCells>
  <printOptions/>
  <pageMargins left="0.5" right="0.5" top="1" bottom="1" header="0.5" footer="0.5"/>
  <pageSetup horizontalDpi="600" verticalDpi="600" orientation="portrait" paperSize="9" r:id="rId2"/>
  <headerFooter alignWithMargins="0">
    <oddHeader>&amp;L&amp;"標楷體,Regular"醫院：                       檢查人員簽名：                  覆核人員簽名:</oddHeader>
  </headerFooter>
  <drawing r:id="rId1"/>
</worksheet>
</file>

<file path=xl/worksheets/sheet6.xml><?xml version="1.0" encoding="utf-8"?>
<worksheet xmlns="http://schemas.openxmlformats.org/spreadsheetml/2006/main" xmlns:r="http://schemas.openxmlformats.org/officeDocument/2006/relationships">
  <dimension ref="A1:V116"/>
  <sheetViews>
    <sheetView showGridLines="0" defaultGridColor="0" view="pageLayout" zoomScaleSheetLayoutView="100" colorId="8" workbookViewId="0" topLeftCell="A49">
      <selection activeCell="D79" sqref="D79:D83"/>
    </sheetView>
  </sheetViews>
  <sheetFormatPr defaultColWidth="9.00390625" defaultRowHeight="14.25"/>
  <cols>
    <col min="1" max="1" width="3.00390625" style="207" customWidth="1"/>
    <col min="2" max="2" width="9.00390625" style="207" customWidth="1"/>
    <col min="3" max="3" width="4.625" style="207" customWidth="1"/>
    <col min="4" max="4" width="9.75390625" style="207" customWidth="1"/>
    <col min="5" max="5" width="9.375" style="207" customWidth="1"/>
    <col min="6" max="6" width="9.25390625" style="207" customWidth="1"/>
    <col min="7" max="9" width="10.25390625" style="207" customWidth="1"/>
    <col min="10" max="10" width="0" style="207" hidden="1" customWidth="1"/>
    <col min="11" max="11" width="16.25390625" style="207" hidden="1" customWidth="1"/>
    <col min="12" max="12" width="5.25390625" style="207" hidden="1" customWidth="1"/>
    <col min="13" max="15" width="11.625" style="207" hidden="1" customWidth="1"/>
    <col min="16" max="16" width="8.125" style="207" hidden="1" customWidth="1"/>
    <col min="17" max="19" width="8.125" style="207" bestFit="1" customWidth="1"/>
    <col min="20" max="16384" width="9.00390625" style="207" customWidth="1"/>
  </cols>
  <sheetData>
    <row r="1" spans="1:12" ht="25.5">
      <c r="A1" s="450" t="s">
        <v>357</v>
      </c>
      <c r="B1" s="451"/>
      <c r="C1" s="451"/>
      <c r="D1" s="451"/>
      <c r="E1" s="451"/>
      <c r="F1" s="451"/>
      <c r="G1" s="451"/>
      <c r="H1" s="451"/>
      <c r="I1" s="451"/>
      <c r="J1" s="205"/>
      <c r="K1" s="205"/>
      <c r="L1" s="206"/>
    </row>
    <row r="2" spans="2:12" s="208" customFormat="1" ht="12.75">
      <c r="B2" s="209"/>
      <c r="C2" s="209"/>
      <c r="D2" s="209"/>
      <c r="E2" s="209"/>
      <c r="F2" s="209"/>
      <c r="G2" s="209"/>
      <c r="H2" s="209"/>
      <c r="I2" s="209"/>
      <c r="J2" s="209"/>
      <c r="K2" s="209"/>
      <c r="L2" s="210"/>
    </row>
    <row r="3" spans="2:12" s="208" customFormat="1" ht="16.5">
      <c r="B3" s="211" t="s">
        <v>289</v>
      </c>
      <c r="C3" s="452"/>
      <c r="D3" s="453"/>
      <c r="E3" s="212"/>
      <c r="F3" s="454"/>
      <c r="G3" s="454"/>
      <c r="H3" s="455"/>
      <c r="I3" s="455"/>
      <c r="J3" s="209"/>
      <c r="K3" s="209"/>
      <c r="L3" s="210"/>
    </row>
    <row r="4" spans="2:12" s="208" customFormat="1" ht="16.5">
      <c r="B4" s="211" t="s">
        <v>290</v>
      </c>
      <c r="C4" s="386"/>
      <c r="D4" s="386"/>
      <c r="E4" s="213"/>
      <c r="F4" s="447"/>
      <c r="G4" s="447"/>
      <c r="H4" s="448"/>
      <c r="I4" s="448"/>
      <c r="J4" s="209"/>
      <c r="K4" s="209"/>
      <c r="L4" s="210"/>
    </row>
    <row r="5" spans="2:12" s="208" customFormat="1" ht="16.5">
      <c r="B5" s="211" t="s">
        <v>291</v>
      </c>
      <c r="C5" s="386"/>
      <c r="D5" s="386"/>
      <c r="E5" s="214"/>
      <c r="F5" s="447"/>
      <c r="G5" s="447"/>
      <c r="H5" s="448"/>
      <c r="I5" s="448"/>
      <c r="J5" s="209"/>
      <c r="K5" s="209"/>
      <c r="L5" s="210"/>
    </row>
    <row r="6" spans="2:12" s="208" customFormat="1" ht="16.5">
      <c r="B6" s="211" t="s">
        <v>292</v>
      </c>
      <c r="C6" s="386"/>
      <c r="D6" s="386"/>
      <c r="E6" s="215"/>
      <c r="G6" s="216"/>
      <c r="H6" s="217"/>
      <c r="I6" s="217"/>
      <c r="J6" s="209"/>
      <c r="K6" s="209"/>
      <c r="L6" s="210"/>
    </row>
    <row r="7" spans="2:12" s="208" customFormat="1" ht="12.75">
      <c r="B7" s="209"/>
      <c r="C7" s="209"/>
      <c r="D7" s="218"/>
      <c r="E7" s="209"/>
      <c r="F7" s="209"/>
      <c r="G7" s="209"/>
      <c r="H7" s="209"/>
      <c r="I7" s="209"/>
      <c r="J7" s="209"/>
      <c r="K7" s="209"/>
      <c r="L7" s="210"/>
    </row>
    <row r="8" spans="2:12" s="208" customFormat="1" ht="16.5">
      <c r="B8" s="219"/>
      <c r="G8" s="219"/>
      <c r="H8" s="219"/>
      <c r="I8" s="219"/>
      <c r="J8" s="219"/>
      <c r="K8" s="220"/>
      <c r="L8" s="210"/>
    </row>
    <row r="9" spans="2:12" s="208" customFormat="1" ht="16.5">
      <c r="B9" s="219"/>
      <c r="D9" s="449" t="s">
        <v>293</v>
      </c>
      <c r="E9" s="449" t="s">
        <v>294</v>
      </c>
      <c r="F9" s="449"/>
      <c r="G9" s="449"/>
      <c r="H9" s="219"/>
      <c r="I9" s="219"/>
      <c r="J9" s="219"/>
      <c r="K9" s="220"/>
      <c r="L9" s="210"/>
    </row>
    <row r="10" spans="2:12" s="208" customFormat="1" ht="37.5" customHeight="1">
      <c r="B10" s="219"/>
      <c r="D10" s="449"/>
      <c r="E10" s="221" t="s">
        <v>295</v>
      </c>
      <c r="F10" s="221" t="s">
        <v>296</v>
      </c>
      <c r="G10" s="221" t="s">
        <v>297</v>
      </c>
      <c r="H10" s="219"/>
      <c r="I10" s="219"/>
      <c r="J10" s="219"/>
      <c r="K10" s="220"/>
      <c r="L10" s="210"/>
    </row>
    <row r="11" spans="2:12" s="208" customFormat="1" ht="16.5">
      <c r="B11" s="219"/>
      <c r="D11" s="222">
        <v>1</v>
      </c>
      <c r="E11" s="222">
        <v>0.2</v>
      </c>
      <c r="F11" s="222">
        <v>0.23</v>
      </c>
      <c r="G11" s="222">
        <v>0.17</v>
      </c>
      <c r="H11" s="219"/>
      <c r="I11" s="219"/>
      <c r="J11" s="219"/>
      <c r="K11" s="220"/>
      <c r="L11" s="210"/>
    </row>
    <row r="12" spans="2:12" s="208" customFormat="1" ht="16.5">
      <c r="B12" s="219"/>
      <c r="D12" s="222">
        <v>2</v>
      </c>
      <c r="E12" s="222">
        <v>0.52</v>
      </c>
      <c r="F12" s="222">
        <v>0.56</v>
      </c>
      <c r="G12" s="222">
        <v>0.49</v>
      </c>
      <c r="H12" s="219"/>
      <c r="I12" s="219"/>
      <c r="J12" s="219"/>
      <c r="K12" s="220"/>
      <c r="L12" s="210"/>
    </row>
    <row r="13" spans="2:12" s="208" customFormat="1" ht="16.5">
      <c r="B13" s="219"/>
      <c r="D13" s="222">
        <v>3</v>
      </c>
      <c r="E13" s="222">
        <v>0.86</v>
      </c>
      <c r="F13" s="222">
        <v>0.9</v>
      </c>
      <c r="G13" s="222">
        <v>0.82</v>
      </c>
      <c r="H13" s="219"/>
      <c r="I13" s="219"/>
      <c r="J13" s="219"/>
      <c r="K13" s="220"/>
      <c r="L13" s="210"/>
    </row>
    <row r="14" spans="2:12" s="208" customFormat="1" ht="16.5">
      <c r="B14" s="219"/>
      <c r="D14" s="222">
        <v>4</v>
      </c>
      <c r="E14" s="222">
        <v>1.18</v>
      </c>
      <c r="F14" s="222">
        <v>1.23</v>
      </c>
      <c r="G14" s="222">
        <v>1.13</v>
      </c>
      <c r="H14" s="219"/>
      <c r="I14" s="219"/>
      <c r="J14" s="219"/>
      <c r="K14" s="220"/>
      <c r="L14" s="210"/>
    </row>
    <row r="15" spans="2:12" s="208" customFormat="1" ht="16.5">
      <c r="B15" s="219"/>
      <c r="D15" s="222">
        <v>5</v>
      </c>
      <c r="E15" s="222">
        <v>1.52</v>
      </c>
      <c r="F15" s="222">
        <v>1.58</v>
      </c>
      <c r="G15" s="222">
        <v>1.46</v>
      </c>
      <c r="H15" s="219"/>
      <c r="I15" s="219"/>
      <c r="J15" s="219"/>
      <c r="K15" s="220"/>
      <c r="L15" s="210"/>
    </row>
    <row r="16" spans="2:12" s="208" customFormat="1" ht="16.5">
      <c r="B16" s="219"/>
      <c r="D16" s="222">
        <v>6</v>
      </c>
      <c r="E16" s="222">
        <v>1.84</v>
      </c>
      <c r="F16" s="222">
        <v>1.91</v>
      </c>
      <c r="G16" s="222">
        <v>1.78</v>
      </c>
      <c r="H16" s="219"/>
      <c r="I16" s="219"/>
      <c r="J16" s="219"/>
      <c r="K16" s="220"/>
      <c r="L16" s="210"/>
    </row>
    <row r="17" spans="2:12" s="208" customFormat="1" ht="16.5">
      <c r="B17" s="219"/>
      <c r="D17" s="222">
        <v>7</v>
      </c>
      <c r="E17" s="222">
        <v>2.18</v>
      </c>
      <c r="F17" s="222">
        <v>2.25</v>
      </c>
      <c r="G17" s="222">
        <v>2.11</v>
      </c>
      <c r="H17" s="219"/>
      <c r="I17" s="219"/>
      <c r="J17" s="219"/>
      <c r="K17" s="220"/>
      <c r="L17" s="210"/>
    </row>
    <row r="18" spans="2:12" s="208" customFormat="1" ht="16.5">
      <c r="B18" s="219"/>
      <c r="D18" s="222">
        <v>8</v>
      </c>
      <c r="E18" s="222">
        <v>2.52</v>
      </c>
      <c r="F18" s="222">
        <v>2.6</v>
      </c>
      <c r="G18" s="222">
        <v>2.44</v>
      </c>
      <c r="H18" s="219"/>
      <c r="I18" s="219"/>
      <c r="J18" s="219"/>
      <c r="K18" s="220"/>
      <c r="L18" s="210"/>
    </row>
    <row r="19" spans="2:12" s="208" customFormat="1" ht="16.5">
      <c r="B19" s="219"/>
      <c r="D19" s="222">
        <v>9</v>
      </c>
      <c r="E19" s="222">
        <v>2.85</v>
      </c>
      <c r="F19" s="222">
        <v>2.94</v>
      </c>
      <c r="G19" s="222">
        <v>2.77</v>
      </c>
      <c r="H19" s="219"/>
      <c r="I19" s="219"/>
      <c r="J19" s="219"/>
      <c r="K19" s="220"/>
      <c r="L19" s="210"/>
    </row>
    <row r="20" spans="2:12" s="208" customFormat="1" ht="16.5">
      <c r="B20" s="219"/>
      <c r="D20" s="222">
        <v>10</v>
      </c>
      <c r="E20" s="222">
        <v>3.18</v>
      </c>
      <c r="F20" s="222">
        <v>3.27</v>
      </c>
      <c r="G20" s="222">
        <v>3.08</v>
      </c>
      <c r="H20" s="219"/>
      <c r="I20" s="219"/>
      <c r="J20" s="219"/>
      <c r="K20" s="220"/>
      <c r="L20" s="210"/>
    </row>
    <row r="21" spans="2:12" s="208" customFormat="1" ht="16.5">
      <c r="B21" s="219"/>
      <c r="D21" s="222">
        <v>11</v>
      </c>
      <c r="E21" s="222">
        <v>3.5</v>
      </c>
      <c r="F21" s="222">
        <v>3.6</v>
      </c>
      <c r="G21" s="222">
        <v>3.4</v>
      </c>
      <c r="H21" s="219"/>
      <c r="I21" s="219"/>
      <c r="J21" s="219"/>
      <c r="K21" s="220"/>
      <c r="L21" s="210"/>
    </row>
    <row r="22" spans="2:12" s="208" customFormat="1" ht="16.5">
      <c r="B22" s="219"/>
      <c r="D22" s="223"/>
      <c r="E22" s="223"/>
      <c r="F22" s="223"/>
      <c r="G22" s="223"/>
      <c r="H22" s="219"/>
      <c r="I22" s="219"/>
      <c r="J22" s="219"/>
      <c r="K22" s="220"/>
      <c r="L22" s="210"/>
    </row>
    <row r="23" spans="2:12" s="208" customFormat="1" ht="16.5">
      <c r="B23" s="432" t="s">
        <v>336</v>
      </c>
      <c r="C23" s="434" t="s">
        <v>337</v>
      </c>
      <c r="D23" s="435"/>
      <c r="E23" s="435"/>
      <c r="F23" s="435"/>
      <c r="G23" s="435"/>
      <c r="H23" s="435"/>
      <c r="I23" s="436"/>
      <c r="J23" s="219"/>
      <c r="K23" s="220"/>
      <c r="L23" s="210"/>
    </row>
    <row r="24" spans="2:12" s="208" customFormat="1" ht="27" customHeight="1">
      <c r="B24" s="433"/>
      <c r="C24" s="437" t="s">
        <v>338</v>
      </c>
      <c r="D24" s="439" t="s">
        <v>339</v>
      </c>
      <c r="E24" s="440"/>
      <c r="F24" s="439" t="s">
        <v>340</v>
      </c>
      <c r="G24" s="440"/>
      <c r="H24" s="445" t="s">
        <v>341</v>
      </c>
      <c r="I24" s="445" t="s">
        <v>342</v>
      </c>
      <c r="J24" s="219"/>
      <c r="K24" s="220"/>
      <c r="L24" s="210"/>
    </row>
    <row r="25" spans="2:12" s="208" customFormat="1" ht="16.5">
      <c r="B25" s="433"/>
      <c r="C25" s="438"/>
      <c r="D25" s="441"/>
      <c r="E25" s="442"/>
      <c r="F25" s="443"/>
      <c r="G25" s="444"/>
      <c r="H25" s="446"/>
      <c r="I25" s="446"/>
      <c r="J25" s="219"/>
      <c r="K25" s="220"/>
      <c r="L25" s="210"/>
    </row>
    <row r="26" spans="2:12" s="208" customFormat="1" ht="16.5">
      <c r="B26" s="255">
        <v>1</v>
      </c>
      <c r="C26" s="256">
        <v>0.2</v>
      </c>
      <c r="D26" s="427">
        <v>0.23</v>
      </c>
      <c r="E26" s="428"/>
      <c r="F26" s="427">
        <v>0.17</v>
      </c>
      <c r="G26" s="428"/>
      <c r="H26" s="256">
        <v>0.25</v>
      </c>
      <c r="I26" s="256">
        <v>0.15</v>
      </c>
      <c r="J26" s="219"/>
      <c r="K26" s="220"/>
      <c r="L26" s="210"/>
    </row>
    <row r="27" spans="2:12" s="208" customFormat="1" ht="16.5">
      <c r="B27" s="255">
        <v>2</v>
      </c>
      <c r="C27" s="256">
        <v>0.46</v>
      </c>
      <c r="D27" s="427">
        <v>0.5</v>
      </c>
      <c r="E27" s="428"/>
      <c r="F27" s="427">
        <v>0.42</v>
      </c>
      <c r="G27" s="428"/>
      <c r="H27" s="256">
        <v>0.51</v>
      </c>
      <c r="I27" s="256">
        <v>0.41</v>
      </c>
      <c r="J27" s="219"/>
      <c r="K27" s="220"/>
      <c r="L27" s="210"/>
    </row>
    <row r="28" spans="2:12" s="208" customFormat="1" ht="16.5">
      <c r="B28" s="255">
        <v>3</v>
      </c>
      <c r="C28" s="256">
        <v>0.71</v>
      </c>
      <c r="D28" s="427">
        <v>0.75</v>
      </c>
      <c r="E28" s="428"/>
      <c r="F28" s="427">
        <v>0.67</v>
      </c>
      <c r="G28" s="428"/>
      <c r="H28" s="256">
        <v>0.77</v>
      </c>
      <c r="I28" s="256">
        <v>0.65</v>
      </c>
      <c r="J28" s="219"/>
      <c r="K28" s="220"/>
      <c r="L28" s="210"/>
    </row>
    <row r="29" spans="2:12" s="208" customFormat="1" ht="16.5">
      <c r="B29" s="255">
        <v>4</v>
      </c>
      <c r="C29" s="256">
        <v>0.96</v>
      </c>
      <c r="D29" s="427">
        <v>1.01</v>
      </c>
      <c r="E29" s="428"/>
      <c r="F29" s="427">
        <v>0.91</v>
      </c>
      <c r="G29" s="428"/>
      <c r="H29" s="256">
        <v>1.03</v>
      </c>
      <c r="I29" s="256">
        <v>0.89</v>
      </c>
      <c r="J29" s="219"/>
      <c r="K29" s="220"/>
      <c r="L29" s="210"/>
    </row>
    <row r="30" spans="2:12" s="208" customFormat="1" ht="16.5">
      <c r="B30" s="255">
        <v>5</v>
      </c>
      <c r="C30" s="256">
        <v>1.22</v>
      </c>
      <c r="D30" s="427">
        <v>1.28</v>
      </c>
      <c r="E30" s="428"/>
      <c r="F30" s="427">
        <v>1.16</v>
      </c>
      <c r="G30" s="428"/>
      <c r="H30" s="256">
        <v>1.3</v>
      </c>
      <c r="I30" s="256">
        <v>1.14</v>
      </c>
      <c r="J30" s="219"/>
      <c r="K30" s="220"/>
      <c r="L30" s="210"/>
    </row>
    <row r="31" spans="2:12" s="208" customFormat="1" ht="16.5">
      <c r="B31" s="255">
        <v>6</v>
      </c>
      <c r="C31" s="256">
        <v>1.42</v>
      </c>
      <c r="D31" s="427">
        <v>1.54</v>
      </c>
      <c r="E31" s="428"/>
      <c r="F31" s="427">
        <v>1.41</v>
      </c>
      <c r="G31" s="428"/>
      <c r="H31" s="256">
        <v>1.57</v>
      </c>
      <c r="I31" s="256">
        <v>1.37</v>
      </c>
      <c r="J31" s="219"/>
      <c r="K31" s="220"/>
      <c r="L31" s="210"/>
    </row>
    <row r="32" spans="2:12" s="208" customFormat="1" ht="16.5">
      <c r="B32" s="255">
        <v>7</v>
      </c>
      <c r="C32" s="256">
        <v>1.73</v>
      </c>
      <c r="D32" s="427">
        <v>1.8</v>
      </c>
      <c r="E32" s="428"/>
      <c r="F32" s="427">
        <v>1.66</v>
      </c>
      <c r="G32" s="428"/>
      <c r="H32" s="256">
        <v>1.85</v>
      </c>
      <c r="I32" s="256">
        <v>1.61</v>
      </c>
      <c r="J32" s="219"/>
      <c r="K32" s="220"/>
      <c r="L32" s="210"/>
    </row>
    <row r="33" spans="2:12" s="208" customFormat="1" ht="16.5">
      <c r="B33" s="255">
        <v>8</v>
      </c>
      <c r="C33" s="256">
        <v>1.99</v>
      </c>
      <c r="D33" s="427">
        <v>2.07</v>
      </c>
      <c r="E33" s="428"/>
      <c r="F33" s="427">
        <v>1.91</v>
      </c>
      <c r="G33" s="428"/>
      <c r="H33" s="256">
        <v>2.12</v>
      </c>
      <c r="I33" s="256">
        <v>1.86</v>
      </c>
      <c r="J33" s="219"/>
      <c r="K33" s="220"/>
      <c r="L33" s="210"/>
    </row>
    <row r="34" spans="2:12" s="208" customFormat="1" ht="16.5">
      <c r="B34" s="255">
        <v>9</v>
      </c>
      <c r="C34" s="256">
        <v>2.27</v>
      </c>
      <c r="D34" s="427">
        <v>2.36</v>
      </c>
      <c r="E34" s="428"/>
      <c r="F34" s="427">
        <v>2.18</v>
      </c>
      <c r="G34" s="428"/>
      <c r="H34" s="256">
        <v>2.42</v>
      </c>
      <c r="I34" s="256">
        <v>2.12</v>
      </c>
      <c r="J34" s="219"/>
      <c r="K34" s="220"/>
      <c r="L34" s="210"/>
    </row>
    <row r="35" spans="2:12" s="208" customFormat="1" ht="16.5">
      <c r="B35" s="255">
        <v>10</v>
      </c>
      <c r="C35" s="256">
        <v>2.69</v>
      </c>
      <c r="D35" s="427">
        <v>2.78</v>
      </c>
      <c r="E35" s="428"/>
      <c r="F35" s="427">
        <v>2.6</v>
      </c>
      <c r="G35" s="428"/>
      <c r="H35" s="256">
        <v>2.86</v>
      </c>
      <c r="I35" s="256">
        <v>2.52</v>
      </c>
      <c r="J35" s="219"/>
      <c r="K35" s="220"/>
      <c r="L35" s="210"/>
    </row>
    <row r="36" spans="2:12" s="208" customFormat="1" ht="16.5">
      <c r="B36" s="255">
        <v>11</v>
      </c>
      <c r="C36" s="256">
        <v>3.5</v>
      </c>
      <c r="D36" s="427">
        <v>3.6</v>
      </c>
      <c r="E36" s="428"/>
      <c r="F36" s="427">
        <v>3.4</v>
      </c>
      <c r="G36" s="428"/>
      <c r="H36" s="256">
        <v>3.7</v>
      </c>
      <c r="I36" s="256">
        <v>3.3</v>
      </c>
      <c r="J36" s="219"/>
      <c r="K36" s="220"/>
      <c r="L36" s="210"/>
    </row>
    <row r="37" spans="4:12" s="208" customFormat="1" ht="16.5" customHeight="1">
      <c r="D37" s="223"/>
      <c r="E37" s="223"/>
      <c r="F37" s="223"/>
      <c r="G37" s="223"/>
      <c r="L37" s="210"/>
    </row>
    <row r="38" spans="2:12" s="208" customFormat="1" ht="15">
      <c r="B38" s="429" t="s">
        <v>298</v>
      </c>
      <c r="C38" s="430"/>
      <c r="D38" s="431"/>
      <c r="E38" s="431"/>
      <c r="F38" s="223"/>
      <c r="G38" s="223"/>
      <c r="L38" s="210"/>
    </row>
    <row r="39" spans="2:12" s="208" customFormat="1" ht="16.5">
      <c r="B39" s="418" t="s">
        <v>299</v>
      </c>
      <c r="C39" s="419"/>
      <c r="D39" s="420" t="s">
        <v>300</v>
      </c>
      <c r="E39" s="420"/>
      <c r="L39" s="210"/>
    </row>
    <row r="40" spans="2:12" s="208" customFormat="1" ht="16.5">
      <c r="B40" s="418" t="s">
        <v>301</v>
      </c>
      <c r="C40" s="418"/>
      <c r="D40" s="421" t="s">
        <v>300</v>
      </c>
      <c r="E40" s="422"/>
      <c r="L40" s="210"/>
    </row>
    <row r="41" spans="1:12" s="208" customFormat="1" ht="16.5">
      <c r="A41" s="423"/>
      <c r="B41" s="423"/>
      <c r="C41" s="212"/>
      <c r="D41" s="212"/>
      <c r="E41" s="212"/>
      <c r="F41" s="212"/>
      <c r="G41" s="212"/>
      <c r="H41" s="212"/>
      <c r="I41" s="212"/>
      <c r="L41" s="210"/>
    </row>
    <row r="42" spans="2:9" s="208" customFormat="1" ht="33">
      <c r="B42" s="424" t="s">
        <v>302</v>
      </c>
      <c r="C42" s="424"/>
      <c r="D42" s="224" t="s">
        <v>303</v>
      </c>
      <c r="E42" s="425" t="s">
        <v>304</v>
      </c>
      <c r="F42" s="426"/>
      <c r="G42" s="225" t="s">
        <v>343</v>
      </c>
      <c r="H42" s="225" t="s">
        <v>344</v>
      </c>
      <c r="I42" s="224" t="s">
        <v>88</v>
      </c>
    </row>
    <row r="43" spans="2:9" s="208" customFormat="1" ht="12.75">
      <c r="B43" s="413" t="s">
        <v>305</v>
      </c>
      <c r="C43" s="413"/>
      <c r="D43" s="226">
        <v>0.2</v>
      </c>
      <c r="E43" s="414"/>
      <c r="F43" s="415"/>
      <c r="G43" s="226">
        <v>0.15</v>
      </c>
      <c r="H43" s="226">
        <v>0.25</v>
      </c>
      <c r="I43" s="227" t="str">
        <f aca="true" t="shared" si="0" ref="I43:I53">IF(AND(E43&gt;=G43,E43&lt;=H43),"Pass","Fail")</f>
        <v>Fail</v>
      </c>
    </row>
    <row r="44" spans="2:9" s="208" customFormat="1" ht="12.75">
      <c r="B44" s="413" t="s">
        <v>306</v>
      </c>
      <c r="C44" s="413"/>
      <c r="D44" s="228">
        <v>0.4</v>
      </c>
      <c r="E44" s="414"/>
      <c r="F44" s="415"/>
      <c r="G44" s="228">
        <v>0.41</v>
      </c>
      <c r="H44" s="228">
        <v>0.51</v>
      </c>
      <c r="I44" s="229" t="str">
        <f t="shared" si="0"/>
        <v>Fail</v>
      </c>
    </row>
    <row r="45" spans="2:9" s="208" customFormat="1" ht="12.75">
      <c r="B45" s="413" t="s">
        <v>307</v>
      </c>
      <c r="C45" s="413"/>
      <c r="D45" s="228">
        <v>0.71</v>
      </c>
      <c r="E45" s="414"/>
      <c r="F45" s="415"/>
      <c r="G45" s="228">
        <v>0.65</v>
      </c>
      <c r="H45" s="228">
        <v>0.77</v>
      </c>
      <c r="I45" s="229" t="str">
        <f t="shared" si="0"/>
        <v>Fail</v>
      </c>
    </row>
    <row r="46" spans="2:9" s="210" customFormat="1" ht="12.75">
      <c r="B46" s="413" t="s">
        <v>308</v>
      </c>
      <c r="C46" s="413"/>
      <c r="D46" s="228">
        <v>0.96</v>
      </c>
      <c r="E46" s="414"/>
      <c r="F46" s="415"/>
      <c r="G46" s="228">
        <v>0.89</v>
      </c>
      <c r="H46" s="228">
        <v>1.03</v>
      </c>
      <c r="I46" s="229" t="str">
        <f t="shared" si="0"/>
        <v>Fail</v>
      </c>
    </row>
    <row r="47" spans="2:9" s="208" customFormat="1" ht="12.75">
      <c r="B47" s="413" t="s">
        <v>309</v>
      </c>
      <c r="C47" s="413"/>
      <c r="D47" s="228">
        <v>1.22</v>
      </c>
      <c r="E47" s="414"/>
      <c r="F47" s="415"/>
      <c r="G47" s="228">
        <v>1.14</v>
      </c>
      <c r="H47" s="228">
        <v>1.3</v>
      </c>
      <c r="I47" s="229" t="str">
        <f t="shared" si="0"/>
        <v>Fail</v>
      </c>
    </row>
    <row r="48" spans="2:9" s="208" customFormat="1" ht="12.75">
      <c r="B48" s="413" t="s">
        <v>310</v>
      </c>
      <c r="C48" s="413"/>
      <c r="D48" s="228">
        <v>1.42</v>
      </c>
      <c r="E48" s="414"/>
      <c r="F48" s="415"/>
      <c r="G48" s="228">
        <v>1.37</v>
      </c>
      <c r="H48" s="228">
        <v>1.57</v>
      </c>
      <c r="I48" s="229" t="str">
        <f t="shared" si="0"/>
        <v>Fail</v>
      </c>
    </row>
    <row r="49" spans="2:9" s="208" customFormat="1" ht="12.75">
      <c r="B49" s="413" t="s">
        <v>311</v>
      </c>
      <c r="C49" s="413"/>
      <c r="D49" s="228">
        <v>1.73</v>
      </c>
      <c r="E49" s="414"/>
      <c r="F49" s="415"/>
      <c r="G49" s="228">
        <v>1.61</v>
      </c>
      <c r="H49" s="228">
        <v>1.85</v>
      </c>
      <c r="I49" s="229" t="str">
        <f t="shared" si="0"/>
        <v>Fail</v>
      </c>
    </row>
    <row r="50" spans="2:9" s="208" customFormat="1" ht="12.75">
      <c r="B50" s="413" t="s">
        <v>312</v>
      </c>
      <c r="C50" s="413"/>
      <c r="D50" s="228">
        <v>1.99</v>
      </c>
      <c r="E50" s="414"/>
      <c r="F50" s="415"/>
      <c r="G50" s="228">
        <v>1.86</v>
      </c>
      <c r="H50" s="228">
        <v>2.12</v>
      </c>
      <c r="I50" s="229" t="str">
        <f t="shared" si="0"/>
        <v>Fail</v>
      </c>
    </row>
    <row r="51" spans="2:12" ht="14.25">
      <c r="B51" s="413" t="s">
        <v>313</v>
      </c>
      <c r="C51" s="413"/>
      <c r="D51" s="228">
        <v>2.27</v>
      </c>
      <c r="E51" s="414"/>
      <c r="F51" s="415"/>
      <c r="G51" s="228">
        <v>2.12</v>
      </c>
      <c r="H51" s="228">
        <v>2.42</v>
      </c>
      <c r="I51" s="229" t="str">
        <f t="shared" si="0"/>
        <v>Fail</v>
      </c>
      <c r="L51" s="208"/>
    </row>
    <row r="52" spans="2:12" ht="14.25">
      <c r="B52" s="413" t="s">
        <v>314</v>
      </c>
      <c r="C52" s="413"/>
      <c r="D52" s="228">
        <v>2.69</v>
      </c>
      <c r="E52" s="414"/>
      <c r="F52" s="415"/>
      <c r="G52" s="228">
        <v>2.52</v>
      </c>
      <c r="H52" s="228">
        <v>2.86</v>
      </c>
      <c r="I52" s="229" t="str">
        <f t="shared" si="0"/>
        <v>Fail</v>
      </c>
      <c r="L52" s="208"/>
    </row>
    <row r="53" spans="2:12" ht="14.25">
      <c r="B53" s="413" t="s">
        <v>315</v>
      </c>
      <c r="C53" s="413"/>
      <c r="D53" s="228">
        <v>3.5</v>
      </c>
      <c r="E53" s="414"/>
      <c r="F53" s="415"/>
      <c r="G53" s="228">
        <v>3.3</v>
      </c>
      <c r="H53" s="228">
        <v>3.7</v>
      </c>
      <c r="I53" s="229" t="str">
        <f t="shared" si="0"/>
        <v>Fail</v>
      </c>
      <c r="L53" s="208"/>
    </row>
    <row r="54" spans="2:12" ht="14.25">
      <c r="B54" s="230"/>
      <c r="C54" s="230"/>
      <c r="D54" s="231"/>
      <c r="E54" s="232"/>
      <c r="F54" s="232"/>
      <c r="G54" s="231"/>
      <c r="H54" s="231"/>
      <c r="I54" s="233"/>
      <c r="L54" s="208"/>
    </row>
    <row r="55" spans="2:12" ht="14.25">
      <c r="B55" s="234"/>
      <c r="C55" s="234"/>
      <c r="D55" s="231"/>
      <c r="E55" s="232"/>
      <c r="F55" s="232"/>
      <c r="G55" s="231"/>
      <c r="H55" s="231"/>
      <c r="I55" s="233"/>
      <c r="L55" s="208"/>
    </row>
    <row r="56" spans="2:12" ht="31.5" customHeight="1">
      <c r="B56" s="416" t="s">
        <v>345</v>
      </c>
      <c r="C56" s="416"/>
      <c r="D56" s="416"/>
      <c r="E56" s="416"/>
      <c r="F56" s="416"/>
      <c r="G56" s="416"/>
      <c r="H56" s="416"/>
      <c r="I56" s="416"/>
      <c r="L56" s="208"/>
    </row>
    <row r="57" spans="2:12" ht="14.25">
      <c r="B57" s="234"/>
      <c r="C57" s="234"/>
      <c r="D57" s="231"/>
      <c r="E57" s="232"/>
      <c r="F57" s="232"/>
      <c r="G57" s="231"/>
      <c r="H57" s="231"/>
      <c r="I57" s="233"/>
      <c r="L57" s="208"/>
    </row>
    <row r="58" spans="2:12" ht="16.5">
      <c r="B58" s="234"/>
      <c r="C58" s="234"/>
      <c r="D58" s="235" t="s">
        <v>316</v>
      </c>
      <c r="E58" s="236" t="s">
        <v>317</v>
      </c>
      <c r="F58" s="237" t="s">
        <v>318</v>
      </c>
      <c r="G58" s="238" t="s">
        <v>319</v>
      </c>
      <c r="H58" s="238" t="s">
        <v>320</v>
      </c>
      <c r="I58" s="233"/>
      <c r="L58" s="208"/>
    </row>
    <row r="59" spans="2:9" ht="15">
      <c r="B59" s="234"/>
      <c r="C59" s="234"/>
      <c r="D59" s="239">
        <v>100</v>
      </c>
      <c r="E59" s="240">
        <v>1</v>
      </c>
      <c r="F59" s="241"/>
      <c r="G59" s="236"/>
      <c r="H59" s="236"/>
      <c r="I59" s="233"/>
    </row>
    <row r="60" spans="2:9" ht="15">
      <c r="B60" s="234"/>
      <c r="C60" s="234"/>
      <c r="D60" s="239">
        <v>90</v>
      </c>
      <c r="E60" s="240">
        <v>2</v>
      </c>
      <c r="F60" s="241"/>
      <c r="G60" s="236"/>
      <c r="H60" s="236"/>
      <c r="I60" s="233"/>
    </row>
    <row r="61" spans="2:9" ht="15">
      <c r="B61" s="234"/>
      <c r="C61" s="234"/>
      <c r="D61" s="239">
        <v>80</v>
      </c>
      <c r="E61" s="240">
        <v>3</v>
      </c>
      <c r="F61" s="241"/>
      <c r="G61" s="236"/>
      <c r="H61" s="236"/>
      <c r="I61" s="233"/>
    </row>
    <row r="62" spans="2:9" ht="15">
      <c r="B62" s="234"/>
      <c r="C62" s="234"/>
      <c r="D62" s="239">
        <v>70</v>
      </c>
      <c r="E62" s="240">
        <v>4</v>
      </c>
      <c r="F62" s="241"/>
      <c r="G62" s="236"/>
      <c r="H62" s="236"/>
      <c r="I62" s="233"/>
    </row>
    <row r="63" spans="2:9" ht="15">
      <c r="B63" s="234"/>
      <c r="C63" s="234"/>
      <c r="D63" s="239">
        <v>60</v>
      </c>
      <c r="E63" s="240">
        <v>5</v>
      </c>
      <c r="F63" s="241"/>
      <c r="G63" s="236"/>
      <c r="H63" s="236"/>
      <c r="I63" s="233"/>
    </row>
    <row r="64" spans="2:9" ht="15">
      <c r="B64" s="234"/>
      <c r="C64" s="234"/>
      <c r="D64" s="239">
        <v>50</v>
      </c>
      <c r="E64" s="240">
        <v>6</v>
      </c>
      <c r="F64" s="241"/>
      <c r="G64" s="236"/>
      <c r="H64" s="236"/>
      <c r="I64" s="233"/>
    </row>
    <row r="65" spans="2:9" ht="15">
      <c r="B65" s="234"/>
      <c r="C65" s="234"/>
      <c r="D65" s="239">
        <v>40</v>
      </c>
      <c r="E65" s="240">
        <v>7</v>
      </c>
      <c r="F65" s="241"/>
      <c r="G65" s="236"/>
      <c r="H65" s="236"/>
      <c r="I65" s="233"/>
    </row>
    <row r="66" spans="2:9" ht="15">
      <c r="B66" s="234"/>
      <c r="C66" s="234"/>
      <c r="D66" s="239">
        <v>30</v>
      </c>
      <c r="E66" s="240">
        <v>8</v>
      </c>
      <c r="F66" s="241"/>
      <c r="G66" s="236"/>
      <c r="H66" s="236"/>
      <c r="I66" s="233"/>
    </row>
    <row r="67" spans="2:9" ht="15">
      <c r="B67" s="234"/>
      <c r="C67" s="234"/>
      <c r="D67" s="239">
        <v>20</v>
      </c>
      <c r="E67" s="240">
        <v>9</v>
      </c>
      <c r="F67" s="241"/>
      <c r="G67" s="236"/>
      <c r="H67" s="236"/>
      <c r="I67" s="233"/>
    </row>
    <row r="68" spans="2:9" ht="15">
      <c r="B68" s="234"/>
      <c r="C68" s="234"/>
      <c r="D68" s="239">
        <v>10</v>
      </c>
      <c r="E68" s="240">
        <v>10</v>
      </c>
      <c r="F68" s="241"/>
      <c r="G68" s="236"/>
      <c r="H68" s="236"/>
      <c r="I68" s="233"/>
    </row>
    <row r="69" spans="2:9" ht="15">
      <c r="B69" s="234"/>
      <c r="C69" s="234"/>
      <c r="D69" s="239">
        <v>0</v>
      </c>
      <c r="E69" s="240">
        <v>11</v>
      </c>
      <c r="F69" s="241"/>
      <c r="G69" s="236"/>
      <c r="H69" s="236"/>
      <c r="I69" s="233"/>
    </row>
    <row r="70" spans="2:9" ht="14.25">
      <c r="B70" s="234"/>
      <c r="C70" s="234"/>
      <c r="D70" s="231"/>
      <c r="E70" s="232"/>
      <c r="F70" s="232"/>
      <c r="G70" s="231"/>
      <c r="H70" s="231"/>
      <c r="I70" s="233"/>
    </row>
    <row r="71" spans="2:9" ht="16.5">
      <c r="B71" s="417" t="s">
        <v>321</v>
      </c>
      <c r="C71" s="417"/>
      <c r="D71" s="417"/>
      <c r="E71" s="417"/>
      <c r="F71" s="417"/>
      <c r="G71" s="231"/>
      <c r="H71" s="231"/>
      <c r="I71" s="233"/>
    </row>
    <row r="72" spans="2:11" s="208" customFormat="1" ht="15.75">
      <c r="B72" s="243"/>
      <c r="C72" s="410" t="s">
        <v>322</v>
      </c>
      <c r="D72" s="410"/>
      <c r="E72" s="244" t="s">
        <v>323</v>
      </c>
      <c r="F72" s="244" t="s">
        <v>324</v>
      </c>
      <c r="G72" s="219"/>
      <c r="H72" s="219"/>
      <c r="K72" s="210"/>
    </row>
    <row r="73" spans="2:6" s="208" customFormat="1" ht="15.75">
      <c r="B73" s="243"/>
      <c r="C73" s="411" t="s">
        <v>325</v>
      </c>
      <c r="D73" s="411"/>
      <c r="E73" s="246"/>
      <c r="F73" s="245"/>
    </row>
    <row r="74" spans="2:6" s="208" customFormat="1" ht="13.5" customHeight="1">
      <c r="B74" s="243"/>
      <c r="C74" s="411" t="s">
        <v>325</v>
      </c>
      <c r="D74" s="411"/>
      <c r="E74" s="247"/>
      <c r="F74" s="248"/>
    </row>
    <row r="75" spans="2:6" s="208" customFormat="1" ht="15.75">
      <c r="B75" s="243"/>
      <c r="C75" s="411" t="s">
        <v>325</v>
      </c>
      <c r="D75" s="411"/>
      <c r="E75" s="247"/>
      <c r="F75" s="248"/>
    </row>
    <row r="76" spans="5:15" s="208" customFormat="1" ht="12.75">
      <c r="E76" s="210"/>
      <c r="L76" s="210"/>
      <c r="M76" s="210"/>
      <c r="N76" s="210"/>
      <c r="O76" s="210"/>
    </row>
    <row r="77" spans="7:15" s="208" customFormat="1" ht="14.25" customHeight="1">
      <c r="G77" s="249"/>
      <c r="H77" s="233"/>
      <c r="K77" s="210"/>
      <c r="L77" s="412"/>
      <c r="M77" s="412"/>
      <c r="N77" s="412"/>
      <c r="O77" s="412"/>
    </row>
    <row r="78" spans="2:15" ht="16.5">
      <c r="B78" s="250"/>
      <c r="C78" s="250"/>
      <c r="D78" s="250"/>
      <c r="E78" s="250"/>
      <c r="F78" s="250"/>
      <c r="G78" s="250"/>
      <c r="H78" s="250"/>
      <c r="L78" s="412"/>
      <c r="M78" s="242"/>
      <c r="N78" s="242"/>
      <c r="O78" s="242"/>
    </row>
    <row r="79" spans="12:15" ht="14.25">
      <c r="L79" s="223"/>
      <c r="M79" s="223"/>
      <c r="N79" s="223"/>
      <c r="O79" s="223"/>
    </row>
    <row r="80" spans="12:15" ht="14.25">
      <c r="L80" s="223"/>
      <c r="M80" s="223"/>
      <c r="N80" s="223"/>
      <c r="O80" s="223"/>
    </row>
    <row r="81" spans="12:15" ht="14.25">
      <c r="L81" s="223"/>
      <c r="M81" s="223"/>
      <c r="N81" s="223"/>
      <c r="O81" s="223"/>
    </row>
    <row r="82" spans="12:15" ht="14.25">
      <c r="L82" s="223"/>
      <c r="M82" s="223"/>
      <c r="N82" s="223"/>
      <c r="O82" s="223"/>
    </row>
    <row r="83" spans="12:15" ht="14.25">
      <c r="L83" s="223"/>
      <c r="M83" s="223"/>
      <c r="N83" s="223"/>
      <c r="O83" s="223"/>
    </row>
    <row r="84" spans="12:15" ht="14.25">
      <c r="L84" s="223"/>
      <c r="M84" s="223"/>
      <c r="N84" s="223"/>
      <c r="O84" s="223"/>
    </row>
    <row r="85" spans="12:15" ht="14.25">
      <c r="L85" s="223"/>
      <c r="M85" s="223"/>
      <c r="N85" s="223"/>
      <c r="O85" s="223"/>
    </row>
    <row r="86" spans="12:15" ht="14.25">
      <c r="L86" s="223"/>
      <c r="M86" s="223"/>
      <c r="N86" s="223"/>
      <c r="O86" s="223"/>
    </row>
    <row r="87" spans="12:15" ht="14.25">
      <c r="L87" s="223"/>
      <c r="M87" s="223"/>
      <c r="N87" s="223"/>
      <c r="O87" s="223"/>
    </row>
    <row r="88" spans="12:15" ht="14.25">
      <c r="L88" s="223"/>
      <c r="M88" s="223"/>
      <c r="N88" s="223"/>
      <c r="O88" s="223"/>
    </row>
    <row r="89" spans="12:15" ht="14.25">
      <c r="L89" s="223"/>
      <c r="M89" s="223"/>
      <c r="N89" s="223"/>
      <c r="O89" s="223"/>
    </row>
    <row r="90" spans="12:15" ht="14.25">
      <c r="L90" s="206"/>
      <c r="M90" s="206"/>
      <c r="N90" s="206"/>
      <c r="O90" s="206"/>
    </row>
    <row r="91" spans="12:15" ht="14.25">
      <c r="L91" s="206"/>
      <c r="M91" s="206"/>
      <c r="N91" s="206"/>
      <c r="O91" s="206"/>
    </row>
    <row r="92" spans="12:22" ht="14.25">
      <c r="L92" s="206"/>
      <c r="M92" s="206"/>
      <c r="N92" s="206"/>
      <c r="O92" s="206"/>
      <c r="U92" s="206"/>
      <c r="V92" s="206"/>
    </row>
    <row r="93" spans="12:22" ht="14.25">
      <c r="L93" s="206"/>
      <c r="M93" s="206"/>
      <c r="N93" s="206"/>
      <c r="O93" s="206"/>
      <c r="U93" s="251"/>
      <c r="V93" s="251"/>
    </row>
    <row r="94" spans="21:22" ht="14.25">
      <c r="U94" s="251"/>
      <c r="V94" s="251"/>
    </row>
    <row r="95" spans="21:22" ht="14.25">
      <c r="U95" s="252"/>
      <c r="V95" s="251"/>
    </row>
    <row r="96" spans="21:22" ht="14.25">
      <c r="U96" s="252"/>
      <c r="V96" s="251"/>
    </row>
    <row r="97" spans="21:22" ht="14.25">
      <c r="U97" s="206"/>
      <c r="V97" s="206"/>
    </row>
    <row r="98" spans="21:22" ht="14.25">
      <c r="U98" s="206"/>
      <c r="V98" s="206"/>
    </row>
    <row r="101" spans="10:20" ht="14.25">
      <c r="J101" s="206"/>
      <c r="K101" s="251"/>
      <c r="L101" s="251"/>
      <c r="M101" s="206"/>
      <c r="N101" s="206"/>
      <c r="O101" s="206"/>
      <c r="P101" s="206"/>
      <c r="Q101" s="206"/>
      <c r="R101" s="206"/>
      <c r="S101" s="206"/>
      <c r="T101" s="206"/>
    </row>
    <row r="102" spans="10:20" ht="14.25">
      <c r="J102" s="206"/>
      <c r="K102" s="251"/>
      <c r="L102" s="251"/>
      <c r="M102" s="206"/>
      <c r="N102" s="206"/>
      <c r="O102" s="206"/>
      <c r="P102" s="206"/>
      <c r="Q102" s="206"/>
      <c r="R102" s="206"/>
      <c r="S102" s="206"/>
      <c r="T102" s="206"/>
    </row>
    <row r="103" spans="10:20" ht="14.25">
      <c r="J103" s="206"/>
      <c r="K103" s="251"/>
      <c r="L103" s="251"/>
      <c r="M103" s="206"/>
      <c r="N103" s="206"/>
      <c r="O103" s="206"/>
      <c r="P103" s="206"/>
      <c r="Q103" s="206"/>
      <c r="R103" s="206"/>
      <c r="S103" s="206"/>
      <c r="T103" s="206"/>
    </row>
    <row r="104" spans="10:20" ht="14.25">
      <c r="J104" s="206"/>
      <c r="K104" s="251"/>
      <c r="L104" s="251"/>
      <c r="M104" s="206"/>
      <c r="N104" s="206"/>
      <c r="O104" s="206"/>
      <c r="P104" s="206"/>
      <c r="Q104" s="206"/>
      <c r="R104" s="206"/>
      <c r="S104" s="206"/>
      <c r="T104" s="206"/>
    </row>
    <row r="105" spans="10:20" ht="14.25">
      <c r="J105" s="206"/>
      <c r="K105" s="206"/>
      <c r="L105" s="206"/>
      <c r="M105" s="206"/>
      <c r="N105" s="206"/>
      <c r="O105" s="206"/>
      <c r="P105" s="206"/>
      <c r="Q105" s="206"/>
      <c r="R105" s="206"/>
      <c r="S105" s="206"/>
      <c r="T105" s="206"/>
    </row>
    <row r="106" spans="10:20" ht="14.25">
      <c r="J106" s="206"/>
      <c r="K106" s="206"/>
      <c r="L106" s="206"/>
      <c r="M106" s="206"/>
      <c r="N106" s="206"/>
      <c r="O106" s="206"/>
      <c r="P106" s="206"/>
      <c r="Q106" s="206"/>
      <c r="R106" s="206"/>
      <c r="S106" s="206"/>
      <c r="T106" s="206"/>
    </row>
    <row r="107" spans="10:20" ht="14.25">
      <c r="J107" s="206"/>
      <c r="K107" s="206"/>
      <c r="L107" s="206"/>
      <c r="M107" s="206"/>
      <c r="N107" s="206"/>
      <c r="O107" s="206"/>
      <c r="P107" s="206"/>
      <c r="Q107" s="206"/>
      <c r="R107" s="206"/>
      <c r="S107" s="206"/>
      <c r="T107" s="206"/>
    </row>
    <row r="108" spans="10:20" ht="14.25">
      <c r="J108" s="206"/>
      <c r="K108" s="206"/>
      <c r="L108" s="206"/>
      <c r="M108" s="206"/>
      <c r="N108" s="206"/>
      <c r="O108" s="206"/>
      <c r="P108" s="206"/>
      <c r="Q108" s="206"/>
      <c r="R108" s="206"/>
      <c r="S108" s="206"/>
      <c r="T108" s="206"/>
    </row>
    <row r="109" spans="10:20" ht="14.25">
      <c r="J109" s="206"/>
      <c r="K109" s="206"/>
      <c r="L109" s="206"/>
      <c r="M109" s="206"/>
      <c r="N109" s="206"/>
      <c r="O109" s="206"/>
      <c r="P109" s="206"/>
      <c r="Q109" s="206"/>
      <c r="R109" s="206"/>
      <c r="S109" s="206"/>
      <c r="T109" s="206"/>
    </row>
    <row r="110" spans="10:20" ht="14.25">
      <c r="J110" s="206"/>
      <c r="K110" s="206"/>
      <c r="L110" s="206"/>
      <c r="M110" s="206"/>
      <c r="N110" s="206"/>
      <c r="O110" s="206"/>
      <c r="P110" s="206"/>
      <c r="Q110" s="206"/>
      <c r="R110" s="206"/>
      <c r="S110" s="206"/>
      <c r="T110" s="206"/>
    </row>
    <row r="111" spans="10:20" ht="14.25">
      <c r="J111" s="206"/>
      <c r="K111" s="206"/>
      <c r="L111" s="251"/>
      <c r="M111" s="206"/>
      <c r="N111" s="206"/>
      <c r="O111" s="206"/>
      <c r="P111" s="206"/>
      <c r="Q111" s="206"/>
      <c r="R111" s="206"/>
      <c r="S111" s="206"/>
      <c r="T111" s="206"/>
    </row>
    <row r="112" spans="10:20" ht="14.25">
      <c r="J112" s="206"/>
      <c r="K112" s="206"/>
      <c r="L112" s="251"/>
      <c r="M112" s="206"/>
      <c r="N112" s="206"/>
      <c r="O112" s="206"/>
      <c r="P112" s="206"/>
      <c r="Q112" s="206"/>
      <c r="R112" s="206"/>
      <c r="S112" s="206"/>
      <c r="T112" s="206"/>
    </row>
    <row r="113" spans="10:20" ht="14.25">
      <c r="J113" s="206"/>
      <c r="K113" s="206"/>
      <c r="L113" s="206"/>
      <c r="M113" s="206"/>
      <c r="N113" s="206"/>
      <c r="O113" s="206"/>
      <c r="P113" s="206"/>
      <c r="Q113" s="206"/>
      <c r="R113" s="206"/>
      <c r="S113" s="206"/>
      <c r="T113" s="206"/>
    </row>
    <row r="114" spans="10:20" ht="14.25">
      <c r="J114" s="206"/>
      <c r="K114" s="206"/>
      <c r="L114" s="206"/>
      <c r="M114" s="206"/>
      <c r="N114" s="206"/>
      <c r="O114" s="206"/>
      <c r="P114" s="206"/>
      <c r="Q114" s="206"/>
      <c r="R114" s="206"/>
      <c r="S114" s="206"/>
      <c r="T114" s="206"/>
    </row>
    <row r="115" spans="10:20" ht="14.25">
      <c r="J115" s="206"/>
      <c r="K115" s="206"/>
      <c r="L115" s="206"/>
      <c r="M115" s="206"/>
      <c r="N115" s="206"/>
      <c r="O115" s="206"/>
      <c r="P115" s="206"/>
      <c r="Q115" s="206"/>
      <c r="R115" s="206"/>
      <c r="S115" s="206"/>
      <c r="T115" s="206"/>
    </row>
    <row r="116" spans="10:20" ht="14.25">
      <c r="J116" s="206"/>
      <c r="K116" s="206"/>
      <c r="L116" s="206"/>
      <c r="M116" s="206"/>
      <c r="N116" s="206"/>
      <c r="O116" s="206"/>
      <c r="P116" s="206"/>
      <c r="Q116" s="206"/>
      <c r="R116" s="206"/>
      <c r="S116" s="206"/>
      <c r="T116" s="206"/>
    </row>
  </sheetData>
  <sheetProtection/>
  <mergeCells count="81">
    <mergeCell ref="A1:I1"/>
    <mergeCell ref="C3:D3"/>
    <mergeCell ref="F3:G3"/>
    <mergeCell ref="H3:I3"/>
    <mergeCell ref="C4:D4"/>
    <mergeCell ref="F4:G4"/>
    <mergeCell ref="H4:I4"/>
    <mergeCell ref="C5:D5"/>
    <mergeCell ref="F5:G5"/>
    <mergeCell ref="H5:I5"/>
    <mergeCell ref="C6:D6"/>
    <mergeCell ref="D9:D10"/>
    <mergeCell ref="E9:G9"/>
    <mergeCell ref="B23:B25"/>
    <mergeCell ref="C23:I23"/>
    <mergeCell ref="C24:C25"/>
    <mergeCell ref="D24:E25"/>
    <mergeCell ref="F24:G25"/>
    <mergeCell ref="H24:H25"/>
    <mergeCell ref="I24:I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B38:C38"/>
    <mergeCell ref="D38:E38"/>
    <mergeCell ref="B39:C39"/>
    <mergeCell ref="D39:E39"/>
    <mergeCell ref="B40:C40"/>
    <mergeCell ref="D40:E40"/>
    <mergeCell ref="A41:B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6:I56"/>
    <mergeCell ref="B71:F71"/>
    <mergeCell ref="C72:D72"/>
    <mergeCell ref="C73:D73"/>
    <mergeCell ref="C74:D74"/>
    <mergeCell ref="C75:D75"/>
    <mergeCell ref="L77:L78"/>
    <mergeCell ref="M77:O77"/>
  </mergeCells>
  <printOptions/>
  <pageMargins left="0.75" right="0.75" top="1" bottom="1" header="0.5" footer="0.5"/>
  <pageSetup horizontalDpi="300" verticalDpi="300" orientation="portrait" paperSize="9" r:id="rId2"/>
  <headerFooter alignWithMargins="0">
    <oddHeader>&amp;L&amp;"DFKai-SB,Regular"醫院:                      檢查人員簽名:                  覆核人員簽名:</oddHeader>
  </headerFooter>
  <drawing r:id="rId1"/>
</worksheet>
</file>

<file path=xl/worksheets/sheet7.xml><?xml version="1.0" encoding="utf-8"?>
<worksheet xmlns="http://schemas.openxmlformats.org/spreadsheetml/2006/main" xmlns:r="http://schemas.openxmlformats.org/officeDocument/2006/relationships">
  <dimension ref="A1:K40"/>
  <sheetViews>
    <sheetView showGridLines="0" view="pageLayout" workbookViewId="0" topLeftCell="A7">
      <selection activeCell="G6" sqref="G6"/>
    </sheetView>
  </sheetViews>
  <sheetFormatPr defaultColWidth="9.00390625" defaultRowHeight="14.25"/>
  <cols>
    <col min="1" max="1" width="7.25390625" style="0" customWidth="1"/>
    <col min="2" max="2" width="9.875" style="0" customWidth="1"/>
    <col min="3" max="3" width="9.125" style="0" customWidth="1"/>
    <col min="4" max="4" width="7.75390625" style="0" customWidth="1"/>
    <col min="5" max="5" width="7.50390625" style="0" customWidth="1"/>
    <col min="6" max="6" width="7.625" style="0" customWidth="1"/>
    <col min="7" max="7" width="8.875" style="0" customWidth="1"/>
    <col min="8" max="8" width="6.75390625" style="0" customWidth="1"/>
    <col min="9" max="9" width="8.25390625" style="0" customWidth="1"/>
    <col min="10" max="10" width="7.75390625" style="0" customWidth="1"/>
    <col min="11" max="11" width="8.00390625" style="0" customWidth="1"/>
  </cols>
  <sheetData>
    <row r="1" spans="1:11" ht="25.5">
      <c r="A1" s="372" t="s">
        <v>559</v>
      </c>
      <c r="B1" s="372"/>
      <c r="C1" s="372"/>
      <c r="D1" s="372"/>
      <c r="E1" s="372"/>
      <c r="F1" s="372"/>
      <c r="G1" s="372"/>
      <c r="H1" s="372"/>
      <c r="I1" s="372"/>
      <c r="J1" s="372"/>
      <c r="K1" s="372"/>
    </row>
    <row r="2" spans="1:8" ht="25.5">
      <c r="A2" s="192"/>
      <c r="B2" s="192"/>
      <c r="C2" s="192"/>
      <c r="D2" s="192"/>
      <c r="E2" s="192"/>
      <c r="F2" s="192"/>
      <c r="G2" s="192"/>
      <c r="H2" s="192"/>
    </row>
    <row r="3" spans="1:8" ht="16.5">
      <c r="A3" s="93" t="s">
        <v>158</v>
      </c>
      <c r="B3" s="68"/>
      <c r="C3" s="68"/>
      <c r="D3" s="68"/>
      <c r="E3" s="68"/>
      <c r="F3" s="68"/>
      <c r="G3" s="68"/>
      <c r="H3" s="68"/>
    </row>
    <row r="4" spans="1:8" ht="16.5">
      <c r="A4" s="465" t="s">
        <v>272</v>
      </c>
      <c r="B4" s="466"/>
      <c r="C4" s="145" t="s">
        <v>156</v>
      </c>
      <c r="D4" s="149" t="s">
        <v>157</v>
      </c>
      <c r="E4" s="149" t="s">
        <v>67</v>
      </c>
      <c r="F4" s="149" t="s">
        <v>89</v>
      </c>
      <c r="G4" s="465" t="s">
        <v>95</v>
      </c>
      <c r="H4" s="466"/>
    </row>
    <row r="5" spans="1:8" ht="15">
      <c r="A5" s="376" t="s">
        <v>271</v>
      </c>
      <c r="B5" s="377"/>
      <c r="C5" s="71" t="s">
        <v>81</v>
      </c>
      <c r="D5" s="99" t="s">
        <v>266</v>
      </c>
      <c r="E5" s="99">
        <v>28</v>
      </c>
      <c r="F5" s="99">
        <v>69.5</v>
      </c>
      <c r="G5" s="467">
        <v>1.965</v>
      </c>
      <c r="H5" s="468"/>
    </row>
    <row r="6" spans="1:8" ht="15">
      <c r="A6" s="68"/>
      <c r="B6" s="68"/>
      <c r="C6" s="68"/>
      <c r="D6" s="68"/>
      <c r="E6" s="68"/>
      <c r="F6" s="69"/>
      <c r="G6" s="69"/>
      <c r="H6" s="68"/>
    </row>
    <row r="7" spans="1:8" ht="16.5">
      <c r="A7" s="150" t="s">
        <v>333</v>
      </c>
      <c r="B7" s="151"/>
      <c r="C7" s="68"/>
      <c r="D7" s="68"/>
      <c r="E7" s="68"/>
      <c r="F7" s="69"/>
      <c r="G7" s="69"/>
      <c r="H7" s="68"/>
    </row>
    <row r="8" spans="1:8" ht="15">
      <c r="A8" s="373" t="s">
        <v>90</v>
      </c>
      <c r="B8" s="374"/>
      <c r="C8" s="101"/>
      <c r="D8" s="102"/>
      <c r="E8" s="68"/>
      <c r="F8" s="103"/>
      <c r="G8" s="68"/>
      <c r="H8" s="68"/>
    </row>
    <row r="9" spans="1:8" ht="15">
      <c r="A9" s="373" t="s">
        <v>91</v>
      </c>
      <c r="B9" s="374"/>
      <c r="C9" s="105"/>
      <c r="D9" s="102"/>
      <c r="E9" s="68"/>
      <c r="F9" s="69"/>
      <c r="G9" s="68"/>
      <c r="H9" s="68"/>
    </row>
    <row r="10" spans="1:8" ht="15">
      <c r="A10" s="373" t="s">
        <v>92</v>
      </c>
      <c r="B10" s="374"/>
      <c r="C10" s="105"/>
      <c r="D10" s="102"/>
      <c r="E10" s="68"/>
      <c r="F10" s="69"/>
      <c r="G10" s="68"/>
      <c r="H10" s="68"/>
    </row>
    <row r="11" spans="1:8" ht="15">
      <c r="A11" s="373" t="s">
        <v>93</v>
      </c>
      <c r="B11" s="374"/>
      <c r="C11" s="105">
        <v>1.042</v>
      </c>
      <c r="D11" s="102"/>
      <c r="E11" s="68"/>
      <c r="F11" s="69"/>
      <c r="G11" s="68"/>
      <c r="H11" s="68"/>
    </row>
    <row r="12" spans="1:8" ht="15">
      <c r="A12" s="27"/>
      <c r="B12" s="27"/>
      <c r="C12" s="27"/>
      <c r="D12" s="27"/>
      <c r="E12" s="27"/>
      <c r="F12" s="27"/>
      <c r="G12" s="27"/>
      <c r="H12" s="27"/>
    </row>
    <row r="13" spans="1:8" ht="16.5">
      <c r="A13" s="69"/>
      <c r="B13" s="69"/>
      <c r="C13" s="69"/>
      <c r="D13" s="68"/>
      <c r="E13" s="380" t="s">
        <v>256</v>
      </c>
      <c r="F13" s="380"/>
      <c r="G13" s="186"/>
      <c r="H13" s="68"/>
    </row>
    <row r="14" spans="1:8" ht="30.75">
      <c r="A14" s="456"/>
      <c r="B14" s="456"/>
      <c r="C14" s="457"/>
      <c r="D14" s="152" t="s">
        <v>94</v>
      </c>
      <c r="E14" s="185" t="s">
        <v>255</v>
      </c>
      <c r="F14" s="188" t="s">
        <v>254</v>
      </c>
      <c r="G14" s="73" t="s">
        <v>88</v>
      </c>
      <c r="H14" s="187"/>
    </row>
    <row r="15" spans="1:8" ht="15">
      <c r="A15" s="376" t="s">
        <v>159</v>
      </c>
      <c r="B15" s="458"/>
      <c r="C15" s="377"/>
      <c r="D15" s="153">
        <f>IF(ISNUMBER(G5),G5*$C$9*$C$10*$C$11,"")</f>
        <v>0</v>
      </c>
      <c r="E15" s="189" t="s">
        <v>160</v>
      </c>
      <c r="F15" s="154" t="s">
        <v>161</v>
      </c>
      <c r="G15" s="190">
        <f>IF(ISNUMBER(C8),IF(D15&lt;=3,"Pass","Fail"),"")</f>
      </c>
      <c r="H15" s="191"/>
    </row>
    <row r="16" spans="1:8" ht="15">
      <c r="A16" s="27"/>
      <c r="B16" s="27"/>
      <c r="C16" s="27"/>
      <c r="D16" s="27"/>
      <c r="E16" s="27"/>
      <c r="F16" s="27"/>
      <c r="G16" s="27"/>
      <c r="H16" s="27"/>
    </row>
    <row r="18" spans="1:7" ht="18.75">
      <c r="A18" s="100" t="s">
        <v>96</v>
      </c>
      <c r="G18" s="193"/>
    </row>
    <row r="19" ht="16.5">
      <c r="A19" s="104" t="s">
        <v>282</v>
      </c>
    </row>
    <row r="20" spans="1:7" ht="16.5">
      <c r="A20" s="260" t="s">
        <v>285</v>
      </c>
      <c r="B20" s="259"/>
      <c r="C20" s="259"/>
      <c r="D20" s="259"/>
      <c r="E20" s="259"/>
      <c r="F20" s="259"/>
      <c r="G20" s="259"/>
    </row>
    <row r="21" spans="1:7" ht="16.5">
      <c r="A21" s="260" t="s">
        <v>283</v>
      </c>
      <c r="B21" s="259"/>
      <c r="C21" s="259"/>
      <c r="D21" s="259"/>
      <c r="E21" s="259"/>
      <c r="F21" s="259"/>
      <c r="G21" s="259"/>
    </row>
    <row r="22" spans="1:7" ht="16.5">
      <c r="A22" s="260" t="s">
        <v>284</v>
      </c>
      <c r="B22" s="259"/>
      <c r="C22" s="259"/>
      <c r="D22" s="259"/>
      <c r="E22" s="259"/>
      <c r="F22" s="259"/>
      <c r="G22" s="259"/>
    </row>
    <row r="23" spans="1:7" ht="16.5">
      <c r="A23" s="260" t="s">
        <v>347</v>
      </c>
      <c r="B23" s="259"/>
      <c r="C23" s="259"/>
      <c r="D23" s="259"/>
      <c r="E23" s="259"/>
      <c r="F23" s="259"/>
      <c r="G23" s="259"/>
    </row>
    <row r="24" spans="1:11" ht="15.75">
      <c r="A24" s="258" t="s">
        <v>332</v>
      </c>
      <c r="B24" s="259"/>
      <c r="C24" s="259"/>
      <c r="D24" s="259"/>
      <c r="E24" s="259"/>
      <c r="F24" s="259"/>
      <c r="G24" s="259"/>
      <c r="H24" s="259"/>
      <c r="I24" s="259"/>
      <c r="J24" s="259"/>
      <c r="K24" s="259"/>
    </row>
    <row r="25" ht="15.75">
      <c r="A25" s="204"/>
    </row>
    <row r="27" spans="1:11" ht="14.25">
      <c r="A27" s="464"/>
      <c r="B27" s="462" t="s">
        <v>287</v>
      </c>
      <c r="C27" s="462" t="s">
        <v>288</v>
      </c>
      <c r="D27" s="459" t="s">
        <v>286</v>
      </c>
      <c r="E27" s="460"/>
      <c r="F27" s="460"/>
      <c r="G27" s="460"/>
      <c r="H27" s="460"/>
      <c r="I27" s="460"/>
      <c r="J27" s="460"/>
      <c r="K27" s="461"/>
    </row>
    <row r="28" spans="1:11" ht="14.25">
      <c r="A28" s="463"/>
      <c r="B28" s="463"/>
      <c r="C28" s="463"/>
      <c r="D28" s="7">
        <v>0.25</v>
      </c>
      <c r="E28" s="7">
        <v>0.3</v>
      </c>
      <c r="F28" s="7">
        <v>0.35</v>
      </c>
      <c r="G28" s="7">
        <v>0.4</v>
      </c>
      <c r="H28" s="7">
        <v>0.45</v>
      </c>
      <c r="I28" s="7">
        <v>0.5</v>
      </c>
      <c r="J28" s="7">
        <v>0.55</v>
      </c>
      <c r="K28" s="7">
        <v>0.6</v>
      </c>
    </row>
    <row r="29" spans="1:11" ht="14.25">
      <c r="A29" s="7" t="s">
        <v>97</v>
      </c>
      <c r="B29" s="7">
        <v>45</v>
      </c>
      <c r="C29" s="7">
        <v>53</v>
      </c>
      <c r="D29" s="7">
        <v>0.13</v>
      </c>
      <c r="E29" s="7">
        <v>0.155</v>
      </c>
      <c r="F29" s="7">
        <v>0.177</v>
      </c>
      <c r="G29" s="7">
        <v>0.198</v>
      </c>
      <c r="H29" s="7">
        <v>0.22</v>
      </c>
      <c r="I29" s="7">
        <v>0.245</v>
      </c>
      <c r="J29" s="7">
        <v>0.272</v>
      </c>
      <c r="K29" s="7">
        <v>0.295</v>
      </c>
    </row>
    <row r="30" spans="1:11" ht="14.25">
      <c r="A30" s="7" t="s">
        <v>98</v>
      </c>
      <c r="B30" s="7">
        <v>45</v>
      </c>
      <c r="C30" s="7">
        <v>53</v>
      </c>
      <c r="D30" s="7"/>
      <c r="E30" s="7">
        <v>1.109</v>
      </c>
      <c r="F30" s="7">
        <v>1.105</v>
      </c>
      <c r="G30" s="7">
        <v>1.102</v>
      </c>
      <c r="H30" s="7">
        <v>1.099</v>
      </c>
      <c r="I30" s="7">
        <v>1.096</v>
      </c>
      <c r="J30" s="7">
        <v>1.091</v>
      </c>
      <c r="K30" s="7">
        <v>1.088</v>
      </c>
    </row>
    <row r="31" spans="1:11" ht="14.25">
      <c r="A31" s="7" t="s">
        <v>97</v>
      </c>
      <c r="B31" s="7">
        <v>50</v>
      </c>
      <c r="C31" s="7">
        <v>60</v>
      </c>
      <c r="D31" s="7">
        <v>0.112</v>
      </c>
      <c r="E31" s="7">
        <v>0.135</v>
      </c>
      <c r="F31" s="7">
        <v>0.154</v>
      </c>
      <c r="G31" s="7">
        <v>0.172</v>
      </c>
      <c r="H31" s="7">
        <v>0.192</v>
      </c>
      <c r="I31" s="7">
        <v>0.214</v>
      </c>
      <c r="J31" s="7">
        <v>0.236</v>
      </c>
      <c r="K31" s="7">
        <v>0.261</v>
      </c>
    </row>
    <row r="32" spans="1:11" ht="14.25">
      <c r="A32" s="7" t="s">
        <v>98</v>
      </c>
      <c r="B32" s="7">
        <v>50</v>
      </c>
      <c r="C32" s="7">
        <v>60</v>
      </c>
      <c r="D32" s="7"/>
      <c r="E32" s="7">
        <v>1.164</v>
      </c>
      <c r="F32" s="7">
        <v>1.16</v>
      </c>
      <c r="G32" s="7">
        <v>1.151</v>
      </c>
      <c r="H32" s="7">
        <v>1.15</v>
      </c>
      <c r="I32" s="7">
        <v>1.144</v>
      </c>
      <c r="J32" s="7">
        <v>1.139</v>
      </c>
      <c r="K32" s="7">
        <v>1.134</v>
      </c>
    </row>
    <row r="34" spans="1:2" ht="14.25">
      <c r="A34" s="7"/>
      <c r="B34" s="7" t="s">
        <v>24</v>
      </c>
    </row>
    <row r="35" spans="1:2" ht="14.25">
      <c r="A35" s="7" t="s">
        <v>99</v>
      </c>
      <c r="B35" s="7">
        <v>1.042</v>
      </c>
    </row>
    <row r="38" spans="1:8" ht="16.5">
      <c r="A38" s="3" t="s">
        <v>12</v>
      </c>
      <c r="B38" s="11"/>
      <c r="C38" s="11"/>
      <c r="D38" s="11"/>
      <c r="E38" s="11"/>
      <c r="F38" s="11"/>
      <c r="G38" s="11"/>
      <c r="H38" s="11"/>
    </row>
    <row r="39" spans="1:8" ht="16.5">
      <c r="A39" s="3"/>
      <c r="B39" s="30"/>
      <c r="C39" s="30"/>
      <c r="D39" s="30"/>
      <c r="E39" s="30"/>
      <c r="F39" s="30"/>
      <c r="G39" s="30"/>
      <c r="H39" s="30"/>
    </row>
    <row r="40" spans="1:8" ht="16.5">
      <c r="A40" s="3"/>
      <c r="B40" s="30"/>
      <c r="C40" s="30"/>
      <c r="D40" s="30"/>
      <c r="E40" s="30"/>
      <c r="F40" s="30"/>
      <c r="G40" s="30"/>
      <c r="H40" s="30"/>
    </row>
  </sheetData>
  <sheetProtection/>
  <mergeCells count="16">
    <mergeCell ref="D27:K27"/>
    <mergeCell ref="B27:B28"/>
    <mergeCell ref="C27:C28"/>
    <mergeCell ref="A1:K1"/>
    <mergeCell ref="A27:A28"/>
    <mergeCell ref="A4:B4"/>
    <mergeCell ref="G4:H4"/>
    <mergeCell ref="A5:B5"/>
    <mergeCell ref="G5:H5"/>
    <mergeCell ref="A8:B8"/>
    <mergeCell ref="A9:B9"/>
    <mergeCell ref="A10:B10"/>
    <mergeCell ref="A11:B11"/>
    <mergeCell ref="E13:F13"/>
    <mergeCell ref="A14:C14"/>
    <mergeCell ref="A15:C15"/>
  </mergeCells>
  <printOptions/>
  <pageMargins left="0.25" right="0.25" top="0.75" bottom="0.75" header="0.3" footer="0.3"/>
  <pageSetup horizontalDpi="300" verticalDpi="300" orientation="portrait" paperSize="9" r:id="rId1"/>
  <headerFooter>
    <oddHeader>&amp;L&amp;"標楷體,Regular"醫院：                       檢查人員簽名：                  覆核人員簽名:</oddHeader>
  </headerFooter>
</worksheet>
</file>

<file path=xl/worksheets/sheet8.xml><?xml version="1.0" encoding="utf-8"?>
<worksheet xmlns="http://schemas.openxmlformats.org/spreadsheetml/2006/main" xmlns:r="http://schemas.openxmlformats.org/officeDocument/2006/relationships">
  <dimension ref="A1:I10"/>
  <sheetViews>
    <sheetView showGridLines="0" view="pageLayout" workbookViewId="0" topLeftCell="A1">
      <selection activeCell="H4" sqref="H4"/>
    </sheetView>
  </sheetViews>
  <sheetFormatPr defaultColWidth="9.00390625" defaultRowHeight="14.25"/>
  <cols>
    <col min="1" max="1" width="1.4921875" style="3" customWidth="1"/>
    <col min="2" max="2" width="11.00390625" style="3" customWidth="1"/>
    <col min="3" max="6" width="9.00390625" style="3" customWidth="1"/>
    <col min="7" max="7" width="10.125" style="3" bestFit="1" customWidth="1"/>
    <col min="8" max="16384" width="9.00390625" style="3" customWidth="1"/>
  </cols>
  <sheetData>
    <row r="1" spans="1:9" s="1" customFormat="1" ht="25.5">
      <c r="A1" s="407" t="s">
        <v>358</v>
      </c>
      <c r="B1" s="408"/>
      <c r="C1" s="408"/>
      <c r="D1" s="408"/>
      <c r="E1" s="408"/>
      <c r="F1" s="408"/>
      <c r="G1" s="408"/>
      <c r="H1" s="408"/>
      <c r="I1" s="408"/>
    </row>
    <row r="2" ht="18" customHeight="1">
      <c r="A2" s="2"/>
    </row>
    <row r="3" spans="2:9" s="29" customFormat="1" ht="18" customHeight="1">
      <c r="B3" s="6" t="s">
        <v>28</v>
      </c>
      <c r="C3" s="6" t="s">
        <v>279</v>
      </c>
      <c r="D3" s="6" t="s">
        <v>29</v>
      </c>
      <c r="E3" s="389" t="s">
        <v>30</v>
      </c>
      <c r="F3" s="389"/>
      <c r="G3" s="5" t="s">
        <v>26</v>
      </c>
      <c r="H3" s="5" t="s">
        <v>27</v>
      </c>
      <c r="I3" s="5" t="s">
        <v>0</v>
      </c>
    </row>
    <row r="4" spans="2:9" s="29" customFormat="1" ht="18" customHeight="1">
      <c r="B4" s="6" t="s">
        <v>81</v>
      </c>
      <c r="C4" s="6">
        <v>28</v>
      </c>
      <c r="D4" s="6"/>
      <c r="E4" s="469"/>
      <c r="F4" s="469"/>
      <c r="G4" s="6" t="s">
        <v>31</v>
      </c>
      <c r="H4" s="45"/>
      <c r="I4" s="196"/>
    </row>
    <row r="5" ht="18" customHeight="1"/>
    <row r="6" ht="18" customHeight="1"/>
    <row r="7" ht="18" customHeight="1">
      <c r="A7" s="3" t="s">
        <v>25</v>
      </c>
    </row>
    <row r="8" spans="2:8" ht="18" customHeight="1">
      <c r="B8" s="30"/>
      <c r="C8" s="30"/>
      <c r="D8" s="30"/>
      <c r="E8" s="30"/>
      <c r="F8" s="30"/>
      <c r="G8" s="30"/>
      <c r="H8" s="30"/>
    </row>
    <row r="9" spans="2:8" ht="18" customHeight="1">
      <c r="B9" s="30"/>
      <c r="C9" s="30"/>
      <c r="D9" s="30"/>
      <c r="E9" s="30"/>
      <c r="F9" s="30"/>
      <c r="G9" s="30"/>
      <c r="H9" s="30"/>
    </row>
    <row r="10" spans="2:8" ht="18" customHeight="1">
      <c r="B10" s="30"/>
      <c r="C10" s="30"/>
      <c r="D10" s="30"/>
      <c r="E10" s="30"/>
      <c r="F10" s="30"/>
      <c r="G10" s="30"/>
      <c r="H10" s="30"/>
    </row>
    <row r="11" ht="18" customHeight="1"/>
    <row r="12" ht="18" customHeight="1"/>
    <row r="13" ht="18" customHeight="1"/>
    <row r="14" ht="18" customHeight="1"/>
    <row r="15" ht="18" customHeight="1"/>
    <row r="16" ht="18" customHeight="1"/>
    <row r="17" ht="18" customHeight="1"/>
  </sheetData>
  <sheetProtection/>
  <mergeCells count="3">
    <mergeCell ref="A1:I1"/>
    <mergeCell ref="E3:F3"/>
    <mergeCell ref="E4:F4"/>
  </mergeCells>
  <printOptions/>
  <pageMargins left="0.75" right="0.75" top="1" bottom="1" header="0.5" footer="0.5"/>
  <pageSetup horizontalDpi="600" verticalDpi="600" orientation="portrait" paperSize="9" r:id="rId2"/>
  <headerFooter alignWithMargins="0">
    <oddHeader>&amp;L&amp;"標楷體,Regular"醫院：                       檢查人員簽名：                  覆核人員簽名:</oddHeader>
  </headerFooter>
  <drawing r:id="rId1"/>
</worksheet>
</file>

<file path=xl/worksheets/sheet9.xml><?xml version="1.0" encoding="utf-8"?>
<worksheet xmlns="http://schemas.openxmlformats.org/spreadsheetml/2006/main" xmlns:r="http://schemas.openxmlformats.org/officeDocument/2006/relationships">
  <dimension ref="A1:L29"/>
  <sheetViews>
    <sheetView showGridLines="0" view="pageLayout" workbookViewId="0" topLeftCell="A1">
      <selection activeCell="F9" sqref="F9:F11"/>
    </sheetView>
  </sheetViews>
  <sheetFormatPr defaultColWidth="9.00390625" defaultRowHeight="14.25"/>
  <cols>
    <col min="1" max="1" width="6.75390625" style="27" customWidth="1"/>
    <col min="2" max="2" width="6.625" style="27" customWidth="1"/>
    <col min="3" max="3" width="6.75390625" style="27" customWidth="1"/>
    <col min="4" max="5" width="8.50390625" style="27" customWidth="1"/>
    <col min="6" max="6" width="8.875" style="27" customWidth="1"/>
    <col min="7" max="7" width="9.75390625" style="27" customWidth="1"/>
    <col min="8" max="8" width="13.625" style="27" customWidth="1"/>
    <col min="9" max="9" width="14.25390625" style="27" customWidth="1"/>
    <col min="10" max="16384" width="9.00390625" style="27" customWidth="1"/>
  </cols>
  <sheetData>
    <row r="1" spans="1:9" s="41" customFormat="1" ht="25.5">
      <c r="A1" s="388" t="s">
        <v>359</v>
      </c>
      <c r="B1" s="388"/>
      <c r="C1" s="388"/>
      <c r="D1" s="388"/>
      <c r="E1" s="388"/>
      <c r="F1" s="388"/>
      <c r="G1" s="388"/>
      <c r="H1" s="388"/>
      <c r="I1" s="470"/>
    </row>
    <row r="2" ht="13.5" customHeight="1">
      <c r="F2" s="46"/>
    </row>
    <row r="3" spans="1:6" s="43" customFormat="1" ht="21" customHeight="1">
      <c r="A3" s="396" t="s">
        <v>121</v>
      </c>
      <c r="B3" s="396"/>
      <c r="C3" s="390"/>
      <c r="D3" s="390"/>
      <c r="E3" s="389" t="s">
        <v>122</v>
      </c>
      <c r="F3" s="396"/>
    </row>
    <row r="4" spans="1:6" s="43" customFormat="1" ht="18" customHeight="1">
      <c r="A4" s="389" t="s">
        <v>123</v>
      </c>
      <c r="B4" s="390"/>
      <c r="C4" s="389" t="s">
        <v>124</v>
      </c>
      <c r="D4" s="390"/>
      <c r="E4" s="5" t="s">
        <v>123</v>
      </c>
      <c r="F4" s="5" t="s">
        <v>124</v>
      </c>
    </row>
    <row r="5" spans="1:6" ht="20.25" customHeight="1">
      <c r="A5" s="392"/>
      <c r="B5" s="393"/>
      <c r="C5" s="394"/>
      <c r="D5" s="395"/>
      <c r="E5" s="45"/>
      <c r="F5" s="40"/>
    </row>
    <row r="6" spans="4:7" ht="20.25" customHeight="1">
      <c r="D6" s="49"/>
      <c r="E6" s="49"/>
      <c r="F6" s="49"/>
      <c r="G6" s="49"/>
    </row>
    <row r="7" spans="1:12" ht="20.25" customHeight="1">
      <c r="A7" s="471" t="s">
        <v>125</v>
      </c>
      <c r="B7" s="396" t="s">
        <v>334</v>
      </c>
      <c r="C7" s="396" t="s">
        <v>126</v>
      </c>
      <c r="D7" s="396" t="s">
        <v>127</v>
      </c>
      <c r="E7" s="396"/>
      <c r="F7" s="391" t="s">
        <v>258</v>
      </c>
      <c r="G7" s="391" t="s">
        <v>154</v>
      </c>
      <c r="H7" s="5" t="s">
        <v>348</v>
      </c>
      <c r="I7" s="50">
        <f>IF(F9="","",AVERAGE(F9:F11))</f>
      </c>
      <c r="L7" s="3"/>
    </row>
    <row r="8" spans="1:12" ht="39.75" customHeight="1" thickBot="1">
      <c r="A8" s="396"/>
      <c r="B8" s="396"/>
      <c r="C8" s="396"/>
      <c r="D8" s="5" t="s">
        <v>123</v>
      </c>
      <c r="E8" s="5" t="s">
        <v>124</v>
      </c>
      <c r="F8" s="472"/>
      <c r="G8" s="472"/>
      <c r="H8" s="261" t="s">
        <v>349</v>
      </c>
      <c r="I8" s="51">
        <f>IF(F10="","",STDEV(F9:F11))</f>
      </c>
      <c r="L8" s="3"/>
    </row>
    <row r="9" spans="1:12" ht="20.25" customHeight="1">
      <c r="A9" s="39" t="s">
        <v>128</v>
      </c>
      <c r="B9" s="44">
        <v>28</v>
      </c>
      <c r="C9" s="44"/>
      <c r="D9" s="45"/>
      <c r="E9" s="40"/>
      <c r="F9" s="44"/>
      <c r="G9" s="52">
        <f>IF(F9="","",SUM(F9-I7)/I7)</f>
      </c>
      <c r="H9" s="53" t="s">
        <v>129</v>
      </c>
      <c r="I9" s="54">
        <f>IF(F10="","",I8/I7)</f>
      </c>
      <c r="L9" s="3"/>
    </row>
    <row r="10" spans="1:12" ht="20.25" customHeight="1">
      <c r="A10" s="39" t="s">
        <v>131</v>
      </c>
      <c r="B10" s="44">
        <v>28</v>
      </c>
      <c r="C10" s="44"/>
      <c r="D10" s="45"/>
      <c r="E10" s="40"/>
      <c r="F10" s="44"/>
      <c r="G10" s="52">
        <f>IF(F10="","",SUM(F10-I7)/I7)</f>
      </c>
      <c r="H10" s="55" t="s">
        <v>123</v>
      </c>
      <c r="I10" s="56" t="s">
        <v>124</v>
      </c>
      <c r="L10" s="3"/>
    </row>
    <row r="11" spans="1:12" ht="20.25" customHeight="1" thickBot="1">
      <c r="A11" s="39" t="s">
        <v>132</v>
      </c>
      <c r="B11" s="44">
        <v>28</v>
      </c>
      <c r="C11" s="44"/>
      <c r="D11" s="45"/>
      <c r="E11" s="40"/>
      <c r="F11" s="44"/>
      <c r="G11" s="137">
        <f>IF(F11="","",SUM(F11-I7)/I7)</f>
      </c>
      <c r="H11" s="57">
        <f>IF(I9&lt;0.05,"V","")</f>
      </c>
      <c r="I11" s="58">
        <f>IF(F10="","",IF(I9&lt;0.05,"","V"))</f>
      </c>
      <c r="L11" s="3"/>
    </row>
    <row r="12" spans="1:10" ht="33" customHeight="1">
      <c r="A12" s="131"/>
      <c r="B12" s="132"/>
      <c r="C12" s="133"/>
      <c r="D12" s="134"/>
      <c r="E12" s="135"/>
      <c r="F12" s="132"/>
      <c r="G12" s="136">
        <f>IF(F12="","",SUM(F12-$I$7)/$I$7)</f>
      </c>
      <c r="H12" s="148" t="s">
        <v>231</v>
      </c>
      <c r="I12" s="59">
        <f>IF(F10="","",MAX(ABS(G9),ABS(G10),ABS(G11)))</f>
      </c>
      <c r="J12" s="194"/>
    </row>
    <row r="13" spans="1:9" ht="20.25" customHeight="1">
      <c r="A13" s="131"/>
      <c r="B13" s="132"/>
      <c r="C13" s="133"/>
      <c r="D13" s="134"/>
      <c r="E13" s="135"/>
      <c r="F13" s="132"/>
      <c r="G13" s="136">
        <f>IF(F13="","",SUM(F13-$I$7)/$I$7)</f>
      </c>
      <c r="H13" s="5" t="s">
        <v>123</v>
      </c>
      <c r="I13" s="56" t="s">
        <v>124</v>
      </c>
    </row>
    <row r="14" spans="1:9" ht="20.25" customHeight="1" thickBot="1">
      <c r="A14" s="138"/>
      <c r="B14" s="139"/>
      <c r="C14" s="140"/>
      <c r="D14" s="141"/>
      <c r="E14" s="142"/>
      <c r="F14" s="139"/>
      <c r="G14" s="143">
        <f>IF(F14="","",SUM(F14-$I$7)/$I$7)</f>
      </c>
      <c r="H14" s="144">
        <f>IF(I12&lt;0.1,"V","")</f>
      </c>
      <c r="I14" s="58">
        <f>IF(F10="","",IF(I12&lt;0.1,"","V"))</f>
      </c>
    </row>
    <row r="15" spans="1:9" ht="36.75" customHeight="1">
      <c r="A15" s="473" t="s">
        <v>257</v>
      </c>
      <c r="B15" s="474"/>
      <c r="C15" s="474"/>
      <c r="D15" s="474"/>
      <c r="E15" s="474"/>
      <c r="F15" s="474"/>
      <c r="G15" s="474"/>
      <c r="H15" s="474"/>
      <c r="I15" s="474"/>
    </row>
    <row r="16" ht="18.75" customHeight="1">
      <c r="H16" s="46"/>
    </row>
    <row r="17" ht="16.5" customHeight="1">
      <c r="H17" s="46"/>
    </row>
    <row r="18" spans="1:8" ht="18" customHeight="1">
      <c r="A18" s="3" t="s">
        <v>6</v>
      </c>
      <c r="B18"/>
      <c r="H18" s="46"/>
    </row>
    <row r="19" ht="18" customHeight="1">
      <c r="H19" s="46"/>
    </row>
    <row r="20" ht="18" customHeight="1">
      <c r="H20" s="46"/>
    </row>
    <row r="21" spans="1:2" ht="18" customHeight="1">
      <c r="A21" s="3" t="s">
        <v>151</v>
      </c>
      <c r="B21"/>
    </row>
    <row r="22" ht="18" customHeight="1"/>
    <row r="23" ht="18" customHeight="1"/>
    <row r="24" spans="1:8" ht="18" customHeight="1">
      <c r="A24" s="3" t="s">
        <v>152</v>
      </c>
      <c r="B24"/>
      <c r="E24" s="409" t="s">
        <v>350</v>
      </c>
      <c r="F24" s="409"/>
      <c r="G24" s="409"/>
      <c r="H24"/>
    </row>
    <row r="25" ht="18" customHeight="1"/>
    <row r="26" spans="1:8" s="3" customFormat="1" ht="18" customHeight="1">
      <c r="A26" s="3" t="s">
        <v>130</v>
      </c>
      <c r="B26" s="11"/>
      <c r="C26" s="11"/>
      <c r="D26" s="11"/>
      <c r="E26" s="11"/>
      <c r="F26" s="11"/>
      <c r="G26" s="11"/>
      <c r="H26" s="11"/>
    </row>
    <row r="27" spans="2:8" s="3" customFormat="1" ht="18" customHeight="1">
      <c r="B27" s="30"/>
      <c r="C27" s="30"/>
      <c r="D27" s="30"/>
      <c r="E27" s="30"/>
      <c r="F27" s="30"/>
      <c r="G27" s="30"/>
      <c r="H27" s="30"/>
    </row>
    <row r="28" spans="2:8" s="3" customFormat="1" ht="18" customHeight="1">
      <c r="B28" s="30"/>
      <c r="C28" s="30"/>
      <c r="D28" s="30"/>
      <c r="E28" s="30"/>
      <c r="F28" s="30"/>
      <c r="G28" s="30"/>
      <c r="H28" s="30"/>
    </row>
    <row r="29" spans="2:8" s="3" customFormat="1" ht="18" customHeight="1">
      <c r="B29" s="30"/>
      <c r="C29" s="30"/>
      <c r="D29" s="30"/>
      <c r="E29" s="30"/>
      <c r="F29" s="30"/>
      <c r="G29" s="30"/>
      <c r="H29" s="30"/>
    </row>
  </sheetData>
  <sheetProtection/>
  <mergeCells count="15">
    <mergeCell ref="E24:G24"/>
    <mergeCell ref="C5:D5"/>
    <mergeCell ref="A15:I15"/>
    <mergeCell ref="D7:E7"/>
    <mergeCell ref="F7:F8"/>
    <mergeCell ref="A1:I1"/>
    <mergeCell ref="E3:F3"/>
    <mergeCell ref="A3:D3"/>
    <mergeCell ref="A7:A8"/>
    <mergeCell ref="B7:B8"/>
    <mergeCell ref="C7:C8"/>
    <mergeCell ref="G7:G8"/>
    <mergeCell ref="A4:B4"/>
    <mergeCell ref="C4:D4"/>
    <mergeCell ref="A5:B5"/>
  </mergeCells>
  <printOptions/>
  <pageMargins left="0.64" right="0.36" top="0.77" bottom="1" header="0.31" footer="0.5"/>
  <pageSetup horizontalDpi="600" verticalDpi="600" orientation="portrait" paperSize="9" r:id="rId2"/>
  <headerFooter alignWithMargins="0">
    <oddHeader>&amp;L&amp;"標楷體,Regular"醫院：                       檢查人員簽名：                  覆核人員簽名:</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tpe01215</dc:creator>
  <cp:keywords/>
  <dc:description/>
  <cp:lastModifiedBy>PC23061</cp:lastModifiedBy>
  <cp:lastPrinted>2018-09-13T05:48:26Z</cp:lastPrinted>
  <dcterms:created xsi:type="dcterms:W3CDTF">2013-01-07T08:35:47Z</dcterms:created>
  <dcterms:modified xsi:type="dcterms:W3CDTF">2019-09-18T10:50:50Z</dcterms:modified>
  <cp:category/>
  <cp:version/>
  <cp:contentType/>
  <cp:contentStatus/>
</cp:coreProperties>
</file>